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 activeTab="3"/>
  </bookViews>
  <sheets>
    <sheet name="Чел 23" sheetId="1" r:id="rId1"/>
    <sheet name="Чел 14" sheetId="2" r:id="rId2"/>
    <sheet name="Ерош 74" sheetId="3" r:id="rId3"/>
    <sheet name="Молод 225" sheetId="4" r:id="rId4"/>
    <sheet name="НСад 22" sheetId="5" r:id="rId5"/>
    <sheet name="НСАд 27" sheetId="6" r:id="rId6"/>
    <sheet name="Рев 52" sheetId="7" r:id="rId7"/>
    <sheet name="Н.Панова,66" sheetId="8" r:id="rId8"/>
    <sheet name="Первомайская 27 А" sheetId="11" r:id="rId9"/>
    <sheet name="Нсад19" sheetId="9" r:id="rId10"/>
    <sheet name="Невская 7" sheetId="10" r:id="rId11"/>
  </sheets>
  <definedNames>
    <definedName name="_xlnm.Print_Area" localSheetId="3">'Молод 225'!$A$1:$G$35</definedName>
    <definedName name="_xlnm.Print_Area" localSheetId="0">'Чел 23'!$A$1:$G$28</definedName>
  </definedNames>
  <calcPr calcId="191029" refMode="R1C1"/>
</workbook>
</file>

<file path=xl/calcChain.xml><?xml version="1.0" encoding="utf-8"?>
<calcChain xmlns="http://schemas.openxmlformats.org/spreadsheetml/2006/main">
  <c r="G5" i="10"/>
  <c r="E12" i="11"/>
  <c r="E13"/>
  <c r="D18"/>
  <c r="G5"/>
  <c r="B5" i="4"/>
  <c r="E18" i="10"/>
  <c r="E19"/>
  <c r="E18" i="9"/>
  <c r="E19"/>
  <c r="E12" i="8"/>
  <c r="E13"/>
  <c r="E14"/>
  <c r="E17" i="5"/>
  <c r="E18"/>
  <c r="E14" i="4"/>
  <c r="E12"/>
  <c r="E16"/>
  <c r="E15"/>
  <c r="E20"/>
  <c r="E21"/>
  <c r="E16" i="3"/>
  <c r="E17"/>
  <c r="E13" i="2"/>
  <c r="E14"/>
  <c r="E15" i="1"/>
  <c r="E16"/>
  <c r="D24" i="10"/>
  <c r="G5" i="8"/>
  <c r="E12" i="6"/>
  <c r="E13"/>
  <c r="D24" i="9"/>
  <c r="G5"/>
  <c r="D19" i="8"/>
  <c r="G5" i="7"/>
  <c r="G5" i="4"/>
  <c r="G5" i="2"/>
  <c r="G5" i="1"/>
  <c r="G5" i="6"/>
  <c r="E13" i="7"/>
  <c r="E14"/>
  <c r="D19"/>
  <c r="D23" i="5"/>
  <c r="D18" i="6"/>
  <c r="D26" i="4"/>
  <c r="D22" i="3"/>
  <c r="D19" i="2"/>
  <c r="D21" i="1"/>
  <c r="G5" i="5"/>
  <c r="G5" i="3"/>
</calcChain>
</file>

<file path=xl/sharedStrings.xml><?xml version="1.0" encoding="utf-8"?>
<sst xmlns="http://schemas.openxmlformats.org/spreadsheetml/2006/main" count="326" uniqueCount="86">
  <si>
    <t xml:space="preserve"> </t>
  </si>
  <si>
    <t>Остаток + / Перерасход - средств  на начало периода</t>
  </si>
  <si>
    <t xml:space="preserve">Итого начислено </t>
  </si>
  <si>
    <t>Оплачено собственниками</t>
  </si>
  <si>
    <t>Дополнительно поступившие средства</t>
  </si>
  <si>
    <t xml:space="preserve">Задолженность собственников на конец периода </t>
  </si>
  <si>
    <t>Вид работ</t>
  </si>
  <si>
    <t>Сумма за выполненные работы</t>
  </si>
  <si>
    <t>Итого израсходовано</t>
  </si>
  <si>
    <t>Плановая сумма средств по текущему ремонту на 2020 год</t>
  </si>
  <si>
    <t>Площадь, кв.м.</t>
  </si>
  <si>
    <t>Плановая сумма платежей в 2021 году                                           (с учетом резерва на аварийные работы)</t>
  </si>
  <si>
    <t>Сумма с учетом остатка на 01.01.2021</t>
  </si>
  <si>
    <t>ул. Челюскинцев д. 23</t>
  </si>
  <si>
    <t>ул. Челюскинцев д. 14</t>
  </si>
  <si>
    <t>ул. Ерошевского д. 74</t>
  </si>
  <si>
    <t>ул. Молодогвардейская д. 225</t>
  </si>
  <si>
    <t>ул. Ново-Садовая д. 22</t>
  </si>
  <si>
    <t>ул. Ново-Садовая д. 27</t>
  </si>
  <si>
    <t>ул. Революционная д. 52</t>
  </si>
  <si>
    <t xml:space="preserve">Генеральный директор </t>
  </si>
  <si>
    <t>А.Н.Мячин</t>
  </si>
  <si>
    <t>ООО "Мастер Ком"</t>
  </si>
  <si>
    <t>Задоложенность собственников на начало периода</t>
  </si>
  <si>
    <t xml:space="preserve">Задолженность собственников на начало периода </t>
  </si>
  <si>
    <t>ул. Николая Панова д. 66</t>
  </si>
  <si>
    <t>ул. Ново-Садовая д. 19</t>
  </si>
  <si>
    <t>ул. Невская д. 7</t>
  </si>
  <si>
    <t>Отчет по текущему ремонту с 01.01.2025 по 31.12.2025 гг.</t>
  </si>
  <si>
    <t>Израсходовано на текущий ремонт в 2025 году</t>
  </si>
  <si>
    <t>Остаток + / перерасход - средств по текущему ремонту на 01.01.2026:</t>
  </si>
  <si>
    <t>ремонт входной группы под 4</t>
  </si>
  <si>
    <t>ремонт ливневой кнс под. 1</t>
  </si>
  <si>
    <t>замена стояка холодного, горячего водоснабжения в кв 68-72</t>
  </si>
  <si>
    <t>замена стояка холодного водоснабжения в кв 115,119,123</t>
  </si>
  <si>
    <t>Израсходовано на текущий ремонт в 2025году</t>
  </si>
  <si>
    <t>устройство решеток на продухи в подвальном помещении</t>
  </si>
  <si>
    <t>замена стояков холодного водоснабжения в кв 43,62,81</t>
  </si>
  <si>
    <t>замена стояков хвс в кв 31,27,23,19,11,7,3</t>
  </si>
  <si>
    <t>замена стояка кнс кв. 60,64,68</t>
  </si>
  <si>
    <t>замена стояков хвс, гвс в кв 6,10,26,30</t>
  </si>
  <si>
    <t>замена стояков кнс в кв. 16,20,24,28</t>
  </si>
  <si>
    <t>замена стояков хвс в кв 60,64,68</t>
  </si>
  <si>
    <t>установка терморегулятора</t>
  </si>
  <si>
    <t>ремонт кровли кв.100-102,131-133, лифтовая подъезда №4</t>
  </si>
  <si>
    <t>ремонт гвс подъезд 3,8</t>
  </si>
  <si>
    <t>прочистка системы кнс</t>
  </si>
  <si>
    <t>замена тамбурной двери на ПВХ под 9</t>
  </si>
  <si>
    <t>замена стояка гвс в кв 140,144,152,156,160</t>
  </si>
  <si>
    <t>ремонт балконной плиты кв. 49</t>
  </si>
  <si>
    <t>замена стояка хвс кв 263,267,271</t>
  </si>
  <si>
    <t>ремонт хвс подъезд 8, кнс кв. 70</t>
  </si>
  <si>
    <t>ремонт кровли кв 37,177 (промазка швов)</t>
  </si>
  <si>
    <t>ремонт вентиляционной шахты кв 259,301</t>
  </si>
  <si>
    <t>Отчет по текущему ремонту с 01.01.2025 по 31.12.2025гг.</t>
  </si>
  <si>
    <t>ремонт кровли кв 213,214 (частично), 215,216</t>
  </si>
  <si>
    <t>ремонт подъезда № 6</t>
  </si>
  <si>
    <t>ремонт ливневой кнс под. 6</t>
  </si>
  <si>
    <t>ремонт холодного водоснабжения</t>
  </si>
  <si>
    <t>замена стояка цо кв 152,156,160</t>
  </si>
  <si>
    <t>замена стояка цо кв 149,153</t>
  </si>
  <si>
    <t>ремонт первых этажей подъездов 2,4</t>
  </si>
  <si>
    <t>замена стояка цо кв 122</t>
  </si>
  <si>
    <t>ремонт холодного водоснабжения, ремонт кнс</t>
  </si>
  <si>
    <t>замена стояков центрального отопления в кв 36, подвал</t>
  </si>
  <si>
    <t>замена окон на ПВХ в подъезде 3</t>
  </si>
  <si>
    <t>гидродинамическая промывка кнс</t>
  </si>
  <si>
    <t>ремонт первого этажа в подъезде 2</t>
  </si>
  <si>
    <t>ремонт первого этажа в подъезде 4</t>
  </si>
  <si>
    <t>замена стояка хвс, кнс в кв 22,23,26,27,30,31,34,35</t>
  </si>
  <si>
    <t>ремонт вентиляционного канала кв 71</t>
  </si>
  <si>
    <t>замена панели приказоыв лифта под. 1</t>
  </si>
  <si>
    <t>ремонт теплового узла</t>
  </si>
  <si>
    <t>замена стояка цо в кв 113, арендаторы</t>
  </si>
  <si>
    <t>ремонт теплоузла</t>
  </si>
  <si>
    <t>ремонт дверных приборов под. 4</t>
  </si>
  <si>
    <t>ремонт розлива хвс</t>
  </si>
  <si>
    <t>ремонт кровли кв 35,36,37,94</t>
  </si>
  <si>
    <t>замена стояка гвс кв 122, чердак</t>
  </si>
  <si>
    <t>замена стояка хвс кв  10,15,20,25,30,35</t>
  </si>
  <si>
    <t xml:space="preserve">ремонт розлива ХВС, ГВС </t>
  </si>
  <si>
    <t>замена стояка хвс кв  71</t>
  </si>
  <si>
    <t>ул. Первомайская 27 А</t>
  </si>
  <si>
    <t>Отчет по текущему ремонту с 01.09.2025 по 31.12.2025 гг.</t>
  </si>
  <si>
    <t>замена арматуры</t>
  </si>
  <si>
    <t>гидродинамическая прочистка кнс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</si>
</sst>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72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4"/>
      <color indexed="7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1" fillId="2" borderId="0" xfId="0" applyNumberFormat="1" applyFont="1" applyFill="1" applyBorder="1" applyAlignment="1" applyProtection="1">
      <alignment horizontal="left" vertical="top" wrapText="1"/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/>
    <xf numFmtId="4" fontId="5" fillId="2" borderId="0" xfId="0" applyNumberFormat="1" applyFont="1" applyFill="1" applyBorder="1" applyAlignment="1"/>
    <xf numFmtId="164" fontId="5" fillId="2" borderId="0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/>
    <xf numFmtId="10" fontId="1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8" fillId="2" borderId="0" xfId="0" applyFont="1" applyFill="1" applyBorder="1"/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/>
    <xf numFmtId="4" fontId="2" fillId="2" borderId="0" xfId="0" applyNumberFormat="1" applyFont="1" applyFill="1" applyBorder="1" applyAlignment="1"/>
    <xf numFmtId="4" fontId="3" fillId="0" borderId="4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2" xfId="0" applyNumberFormat="1" applyFont="1" applyFill="1" applyBorder="1" applyAlignment="1" applyProtection="1">
      <alignment horizontal="center" vertical="top" wrapText="1"/>
    </xf>
    <xf numFmtId="0" fontId="1" fillId="2" borderId="4" xfId="0" applyNumberFormat="1" applyFont="1" applyFill="1" applyBorder="1" applyAlignment="1" applyProtection="1">
      <alignment horizontal="center" vertical="top" wrapText="1"/>
    </xf>
    <xf numFmtId="0" fontId="1" fillId="2" borderId="13" xfId="0" applyNumberFormat="1" applyFont="1" applyFill="1" applyBorder="1" applyAlignment="1" applyProtection="1">
      <alignment horizontal="center" vertical="top" wrapText="1"/>
    </xf>
    <xf numFmtId="0" fontId="1" fillId="2" borderId="14" xfId="0" applyNumberFormat="1" applyFont="1" applyFill="1" applyBorder="1" applyAlignment="1" applyProtection="1">
      <alignment horizontal="center" vertical="top" wrapText="1"/>
    </xf>
    <xf numFmtId="0" fontId="1" fillId="2" borderId="15" xfId="0" applyNumberFormat="1" applyFont="1" applyFill="1" applyBorder="1" applyAlignment="1" applyProtection="1">
      <alignment horizontal="center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>
      <alignment horizontal="left"/>
    </xf>
    <xf numFmtId="4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>
      <alignment horizontal="center" wrapText="1"/>
    </xf>
    <xf numFmtId="4" fontId="1" fillId="2" borderId="1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23" xfId="0" applyNumberFormat="1" applyFont="1" applyFill="1" applyBorder="1" applyAlignment="1" applyProtection="1">
      <alignment horizontal="center" vertical="center" wrapText="1"/>
    </xf>
    <xf numFmtId="4" fontId="1" fillId="2" borderId="7" xfId="0" applyNumberFormat="1" applyFont="1" applyFill="1" applyBorder="1" applyAlignment="1" applyProtection="1">
      <alignment horizontal="center" vertical="center" wrapText="1"/>
    </xf>
    <xf numFmtId="4" fontId="1" fillId="2" borderId="17" xfId="0" applyNumberFormat="1" applyFont="1" applyFill="1" applyBorder="1" applyAlignment="1" applyProtection="1">
      <alignment horizontal="center" vertical="center" wrapText="1"/>
    </xf>
    <xf numFmtId="4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4" xfId="0" applyNumberFormat="1" applyFont="1" applyFill="1" applyBorder="1" applyAlignment="1">
      <alignment horizontal="center" wrapText="1"/>
    </xf>
    <xf numFmtId="0" fontId="1" fillId="2" borderId="25" xfId="0" applyNumberFormat="1" applyFont="1" applyFill="1" applyBorder="1" applyAlignment="1">
      <alignment horizontal="center" wrapText="1"/>
    </xf>
    <xf numFmtId="0" fontId="1" fillId="2" borderId="26" xfId="0" applyNumberFormat="1" applyFont="1" applyFill="1" applyBorder="1" applyAlignment="1">
      <alignment horizontal="center" wrapText="1"/>
    </xf>
    <xf numFmtId="4" fontId="1" fillId="2" borderId="27" xfId="0" applyNumberFormat="1" applyFont="1" applyFill="1" applyBorder="1" applyAlignment="1">
      <alignment horizontal="center"/>
    </xf>
    <xf numFmtId="4" fontId="1" fillId="2" borderId="25" xfId="0" applyNumberFormat="1" applyFont="1" applyFill="1" applyBorder="1" applyAlignment="1">
      <alignment horizontal="center"/>
    </xf>
    <xf numFmtId="4" fontId="1" fillId="2" borderId="28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 applyProtection="1">
      <alignment horizontal="center" vertical="center" wrapText="1"/>
    </xf>
    <xf numFmtId="0" fontId="1" fillId="2" borderId="22" xfId="0" applyNumberFormat="1" applyFont="1" applyFill="1" applyBorder="1" applyAlignment="1" applyProtection="1">
      <alignment horizontal="center" vertical="center" wrapText="1"/>
    </xf>
    <xf numFmtId="0" fontId="1" fillId="2" borderId="21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 applyProtection="1">
      <alignment horizontal="center" vertical="center" wrapText="1"/>
    </xf>
    <xf numFmtId="4" fontId="2" fillId="2" borderId="7" xfId="0" applyNumberFormat="1" applyFont="1" applyFill="1" applyBorder="1" applyAlignment="1" applyProtection="1">
      <alignment horizontal="center" vertical="center" wrapText="1"/>
    </xf>
    <xf numFmtId="4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4" fontId="2" fillId="2" borderId="23" xfId="0" applyNumberFormat="1" applyFont="1" applyFill="1" applyBorder="1" applyAlignment="1" applyProtection="1">
      <alignment horizontal="center" vertical="center" wrapText="1"/>
    </xf>
    <xf numFmtId="4" fontId="2" fillId="2" borderId="29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0" fontId="3" fillId="2" borderId="21" xfId="0" applyNumberFormat="1" applyFont="1" applyFill="1" applyBorder="1" applyAlignment="1" applyProtection="1">
      <alignment horizontal="center" vertical="center" wrapText="1"/>
    </xf>
    <xf numFmtId="0" fontId="10" fillId="2" borderId="8" xfId="0" applyNumberFormat="1" applyFont="1" applyFill="1" applyBorder="1" applyAlignment="1" applyProtection="1">
      <alignment horizontal="center" vertical="center" wrapText="1"/>
    </xf>
    <xf numFmtId="0" fontId="10" fillId="2" borderId="7" xfId="0" applyNumberFormat="1" applyFont="1" applyFill="1" applyBorder="1" applyAlignment="1" applyProtection="1">
      <alignment horizontal="center" vertical="center" wrapText="1"/>
    </xf>
    <xf numFmtId="0" fontId="10" fillId="2" borderId="18" xfId="0" applyNumberFormat="1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zoomScaleNormal="100" workbookViewId="0">
      <selection activeCell="E14" sqref="E14:G14"/>
    </sheetView>
  </sheetViews>
  <sheetFormatPr defaultColWidth="29.28515625" defaultRowHeight="18.75"/>
  <cols>
    <col min="1" max="1" width="2.7109375" style="2" customWidth="1"/>
    <col min="2" max="2" width="28.28515625" style="2" customWidth="1"/>
    <col min="3" max="3" width="24.140625" style="2" customWidth="1"/>
    <col min="4" max="4" width="16.140625" style="2" customWidth="1"/>
    <col min="5" max="5" width="22.7109375" style="2" customWidth="1"/>
    <col min="6" max="6" width="21" style="2" customWidth="1"/>
    <col min="7" max="7" width="25.42578125" style="2" customWidth="1"/>
    <col min="8" max="16384" width="29.28515625" style="2"/>
  </cols>
  <sheetData>
    <row r="1" spans="1:7">
      <c r="A1" s="1" t="s">
        <v>0</v>
      </c>
      <c r="B1" s="42" t="s">
        <v>13</v>
      </c>
      <c r="C1" s="42"/>
      <c r="D1" s="42"/>
      <c r="E1" s="42"/>
      <c r="F1" s="42"/>
      <c r="G1" s="42"/>
    </row>
    <row r="2" spans="1:7" ht="19.5" thickBot="1">
      <c r="A2" s="1"/>
      <c r="B2" s="25"/>
      <c r="C2" s="25"/>
      <c r="D2" s="25"/>
      <c r="E2" s="25"/>
      <c r="F2" s="25"/>
      <c r="G2" s="25"/>
    </row>
    <row r="3" spans="1:7" ht="19.5" thickBot="1">
      <c r="A3" s="3"/>
      <c r="B3" s="43" t="s">
        <v>28</v>
      </c>
      <c r="C3" s="44"/>
      <c r="D3" s="44"/>
      <c r="E3" s="44"/>
      <c r="F3" s="44"/>
      <c r="G3" s="45"/>
    </row>
    <row r="4" spans="1:7" s="9" customFormat="1" ht="57" thickBot="1">
      <c r="A4" s="4"/>
      <c r="B4" s="5" t="s">
        <v>1</v>
      </c>
      <c r="C4" s="5" t="s">
        <v>23</v>
      </c>
      <c r="D4" s="7" t="s">
        <v>2</v>
      </c>
      <c r="E4" s="7" t="s">
        <v>3</v>
      </c>
      <c r="F4" s="7" t="s">
        <v>4</v>
      </c>
      <c r="G4" s="8" t="s">
        <v>5</v>
      </c>
    </row>
    <row r="5" spans="1:7" s="9" customFormat="1" ht="19.5" thickBot="1">
      <c r="A5" s="4"/>
      <c r="B5" s="10">
        <v>66919.16</v>
      </c>
      <c r="C5" s="11">
        <v>308053.21000000002</v>
      </c>
      <c r="D5" s="12">
        <v>958159.01</v>
      </c>
      <c r="E5" s="13">
        <v>954535.83</v>
      </c>
      <c r="F5" s="28">
        <v>23964.76</v>
      </c>
      <c r="G5" s="14">
        <f>D5-E5+C5</f>
        <v>311676.39000000007</v>
      </c>
    </row>
    <row r="6" spans="1:7">
      <c r="A6" s="1"/>
      <c r="B6" s="1"/>
      <c r="C6" s="1"/>
      <c r="D6" s="15"/>
      <c r="E6" s="16"/>
      <c r="F6" s="17"/>
      <c r="G6" s="15"/>
    </row>
    <row r="7" spans="1:7" ht="19.5" thickBot="1">
      <c r="A7" s="1"/>
      <c r="B7" s="1"/>
      <c r="C7" s="1"/>
      <c r="D7" s="1"/>
      <c r="E7" s="1"/>
      <c r="F7" s="1"/>
      <c r="G7" s="1"/>
    </row>
    <row r="8" spans="1:7" ht="19.5" thickBot="1">
      <c r="A8" s="1"/>
      <c r="B8" s="46" t="s">
        <v>29</v>
      </c>
      <c r="C8" s="47"/>
      <c r="D8" s="47"/>
      <c r="E8" s="47"/>
      <c r="F8" s="47"/>
      <c r="G8" s="48"/>
    </row>
    <row r="9" spans="1:7">
      <c r="A9" s="1"/>
      <c r="B9" s="49" t="s">
        <v>6</v>
      </c>
      <c r="C9" s="49"/>
      <c r="D9" s="49"/>
      <c r="E9" s="50" t="s">
        <v>7</v>
      </c>
      <c r="F9" s="50"/>
      <c r="G9" s="50"/>
    </row>
    <row r="10" spans="1:7">
      <c r="A10" s="1"/>
      <c r="B10" s="51" t="s">
        <v>32</v>
      </c>
      <c r="C10" s="51"/>
      <c r="D10" s="51"/>
      <c r="E10" s="52">
        <v>227985.27</v>
      </c>
      <c r="F10" s="52"/>
      <c r="G10" s="52"/>
    </row>
    <row r="11" spans="1:7" ht="39.75" customHeight="1">
      <c r="A11" s="1"/>
      <c r="B11" s="51" t="s">
        <v>31</v>
      </c>
      <c r="C11" s="51"/>
      <c r="D11" s="51"/>
      <c r="E11" s="52">
        <v>258140.12</v>
      </c>
      <c r="F11" s="52"/>
      <c r="G11" s="52"/>
    </row>
    <row r="12" spans="1:7" ht="39.75" customHeight="1">
      <c r="A12" s="1"/>
      <c r="B12" s="51" t="s">
        <v>33</v>
      </c>
      <c r="C12" s="51"/>
      <c r="D12" s="51"/>
      <c r="E12" s="52">
        <v>36766.730000000003</v>
      </c>
      <c r="F12" s="52"/>
      <c r="G12" s="52"/>
    </row>
    <row r="13" spans="1:7">
      <c r="A13" s="1"/>
      <c r="B13" s="51" t="s">
        <v>34</v>
      </c>
      <c r="C13" s="51"/>
      <c r="D13" s="51"/>
      <c r="E13" s="52">
        <v>16417.71</v>
      </c>
      <c r="F13" s="52"/>
      <c r="G13" s="52"/>
    </row>
    <row r="14" spans="1:7">
      <c r="A14" s="1"/>
      <c r="B14" s="51"/>
      <c r="C14" s="51"/>
      <c r="D14" s="51"/>
      <c r="E14" s="52"/>
      <c r="F14" s="52"/>
      <c r="G14" s="52"/>
    </row>
    <row r="15" spans="1:7">
      <c r="A15" s="1"/>
      <c r="B15" s="54" t="s">
        <v>8</v>
      </c>
      <c r="C15" s="54"/>
      <c r="D15" s="54"/>
      <c r="E15" s="54">
        <f>SUM(E10:G14)</f>
        <v>539309.82999999996</v>
      </c>
      <c r="F15" s="54"/>
      <c r="G15" s="54"/>
    </row>
    <row r="16" spans="1:7" ht="36" customHeight="1" thickBot="1">
      <c r="A16" s="1"/>
      <c r="B16" s="55" t="s">
        <v>30</v>
      </c>
      <c r="C16" s="55"/>
      <c r="D16" s="55"/>
      <c r="E16" s="56">
        <f>B5+E5+F5-E15</f>
        <v>506109.92000000004</v>
      </c>
      <c r="F16" s="56"/>
      <c r="G16" s="56"/>
    </row>
    <row r="17" spans="1:7">
      <c r="A17" s="1"/>
      <c r="B17" s="1"/>
      <c r="C17" s="1"/>
      <c r="D17" s="1"/>
      <c r="E17" s="1"/>
      <c r="F17" s="15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 ht="19.5" hidden="1" thickBot="1">
      <c r="A19" s="1"/>
      <c r="B19" s="43" t="s">
        <v>9</v>
      </c>
      <c r="C19" s="44"/>
      <c r="D19" s="44"/>
      <c r="E19" s="44"/>
      <c r="F19" s="44"/>
      <c r="G19" s="45"/>
    </row>
    <row r="20" spans="1:7" ht="57" hidden="1" thickBot="1">
      <c r="A20" s="1"/>
      <c r="B20" s="5" t="s">
        <v>10</v>
      </c>
      <c r="C20" s="5"/>
      <c r="D20" s="57" t="s">
        <v>11</v>
      </c>
      <c r="E20" s="58"/>
      <c r="F20" s="24"/>
      <c r="G20" s="8" t="s">
        <v>12</v>
      </c>
    </row>
    <row r="21" spans="1:7" ht="19.5" hidden="1" thickBot="1">
      <c r="A21" s="1"/>
      <c r="B21" s="18">
        <v>7524.9</v>
      </c>
      <c r="C21" s="19"/>
      <c r="D21" s="59">
        <f>B21*6.81*12</f>
        <v>614934.82799999998</v>
      </c>
      <c r="E21" s="60"/>
      <c r="F21" s="13"/>
      <c r="G21" s="20"/>
    </row>
    <row r="22" spans="1:7" hidden="1">
      <c r="A22" s="1"/>
      <c r="B22" s="1" t="s">
        <v>0</v>
      </c>
      <c r="C22" s="1"/>
      <c r="D22" s="1"/>
      <c r="E22" s="1"/>
      <c r="F22" s="29"/>
      <c r="G22" s="1"/>
    </row>
    <row r="23" spans="1:7">
      <c r="A23" s="1"/>
      <c r="B23" s="53" t="s">
        <v>20</v>
      </c>
      <c r="C23" s="53"/>
      <c r="D23" s="53"/>
      <c r="E23" s="22"/>
      <c r="F23" s="1"/>
      <c r="G23" s="23"/>
    </row>
    <row r="24" spans="1:7">
      <c r="A24" s="1"/>
      <c r="B24" s="53" t="s">
        <v>22</v>
      </c>
      <c r="C24" s="53"/>
      <c r="D24" s="53"/>
      <c r="E24" s="1"/>
      <c r="F24" s="1"/>
      <c r="G24" s="1" t="s">
        <v>21</v>
      </c>
    </row>
    <row r="26" spans="1:7">
      <c r="E26" s="2" t="s">
        <v>0</v>
      </c>
    </row>
    <row r="29" spans="1:7">
      <c r="E29" s="2" t="s">
        <v>0</v>
      </c>
    </row>
    <row r="30" spans="1:7">
      <c r="G30" s="2" t="s">
        <v>0</v>
      </c>
    </row>
  </sheetData>
  <mergeCells count="24">
    <mergeCell ref="B23:D23"/>
    <mergeCell ref="B15:D15"/>
    <mergeCell ref="E15:G15"/>
    <mergeCell ref="B24:D24"/>
    <mergeCell ref="B16:D16"/>
    <mergeCell ref="E16:G16"/>
    <mergeCell ref="B19:G19"/>
    <mergeCell ref="D20:E20"/>
    <mergeCell ref="D21:E21"/>
    <mergeCell ref="B14:D14"/>
    <mergeCell ref="E14:G14"/>
    <mergeCell ref="B12:D12"/>
    <mergeCell ref="B13:D13"/>
    <mergeCell ref="E12:G12"/>
    <mergeCell ref="E13:G13"/>
    <mergeCell ref="B1:G1"/>
    <mergeCell ref="B3:G3"/>
    <mergeCell ref="B8:G8"/>
    <mergeCell ref="B9:D9"/>
    <mergeCell ref="E9:G9"/>
    <mergeCell ref="B11:D11"/>
    <mergeCell ref="E11:G11"/>
    <mergeCell ref="B10:D10"/>
    <mergeCell ref="E10:G10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3"/>
  <sheetViews>
    <sheetView zoomScaleNormal="100" workbookViewId="0">
      <selection activeCell="H4" sqref="H4"/>
    </sheetView>
  </sheetViews>
  <sheetFormatPr defaultColWidth="29.28515625" defaultRowHeight="18.75"/>
  <cols>
    <col min="1" max="1" width="1.7109375" style="2" customWidth="1"/>
    <col min="2" max="2" width="29.28515625" style="2"/>
    <col min="3" max="3" width="23.42578125" style="2" customWidth="1"/>
    <col min="4" max="4" width="17.28515625" style="2" customWidth="1"/>
    <col min="5" max="5" width="21.5703125" style="2" customWidth="1"/>
    <col min="6" max="6" width="22" style="2" customWidth="1"/>
    <col min="7" max="7" width="23.85546875" style="2" customWidth="1"/>
    <col min="8" max="16384" width="29.28515625" style="2"/>
  </cols>
  <sheetData>
    <row r="1" spans="1:7">
      <c r="A1" s="1" t="s">
        <v>0</v>
      </c>
      <c r="B1" s="42" t="s">
        <v>26</v>
      </c>
      <c r="C1" s="42"/>
      <c r="D1" s="42"/>
      <c r="E1" s="42"/>
      <c r="F1" s="42"/>
      <c r="G1" s="42"/>
    </row>
    <row r="2" spans="1:7" ht="19.5" thickBot="1">
      <c r="A2" s="1"/>
      <c r="B2" s="25"/>
      <c r="C2" s="25"/>
      <c r="D2" s="25"/>
      <c r="E2" s="25"/>
      <c r="F2" s="25"/>
      <c r="G2" s="25"/>
    </row>
    <row r="3" spans="1:7" ht="19.5" thickBot="1">
      <c r="A3" s="3"/>
      <c r="B3" s="43" t="s">
        <v>28</v>
      </c>
      <c r="C3" s="44"/>
      <c r="D3" s="44"/>
      <c r="E3" s="44"/>
      <c r="F3" s="44"/>
      <c r="G3" s="45"/>
    </row>
    <row r="4" spans="1:7" s="9" customFormat="1" ht="75.75" thickBot="1">
      <c r="A4" s="4"/>
      <c r="B4" s="5" t="s">
        <v>1</v>
      </c>
      <c r="C4" s="6" t="s">
        <v>24</v>
      </c>
      <c r="D4" s="31" t="s">
        <v>2</v>
      </c>
      <c r="E4" s="31" t="s">
        <v>3</v>
      </c>
      <c r="F4" s="7" t="s">
        <v>4</v>
      </c>
      <c r="G4" s="32" t="s">
        <v>5</v>
      </c>
    </row>
    <row r="5" spans="1:7" s="9" customFormat="1" ht="19.5" thickBot="1">
      <c r="A5" s="4"/>
      <c r="B5" s="10">
        <v>10128.81</v>
      </c>
      <c r="C5" s="11">
        <v>141695.87</v>
      </c>
      <c r="D5" s="12">
        <v>787727.52</v>
      </c>
      <c r="E5" s="13">
        <v>750788.04</v>
      </c>
      <c r="F5" s="28">
        <v>13764.76</v>
      </c>
      <c r="G5" s="33">
        <f>C5+D5-E5</f>
        <v>178635.34999999998</v>
      </c>
    </row>
    <row r="6" spans="1:7">
      <c r="A6" s="1"/>
      <c r="B6" s="1"/>
      <c r="C6" s="1"/>
      <c r="D6" s="15"/>
      <c r="E6" s="34"/>
      <c r="F6" s="17"/>
      <c r="G6" s="15"/>
    </row>
    <row r="7" spans="1:7" ht="19.5" thickBot="1">
      <c r="A7" s="1"/>
      <c r="B7" s="1"/>
      <c r="C7" s="1"/>
      <c r="D7" s="1"/>
      <c r="E7" s="1"/>
      <c r="F7" s="1"/>
      <c r="G7" s="1"/>
    </row>
    <row r="8" spans="1:7" ht="19.5" thickBot="1">
      <c r="A8" s="1"/>
      <c r="B8" s="46" t="s">
        <v>29</v>
      </c>
      <c r="C8" s="47"/>
      <c r="D8" s="47"/>
      <c r="E8" s="47"/>
      <c r="F8" s="47"/>
      <c r="G8" s="48"/>
    </row>
    <row r="9" spans="1:7">
      <c r="A9" s="1"/>
      <c r="B9" s="97" t="s">
        <v>6</v>
      </c>
      <c r="C9" s="98"/>
      <c r="D9" s="99"/>
      <c r="E9" s="100" t="s">
        <v>7</v>
      </c>
      <c r="F9" s="101"/>
      <c r="G9" s="102"/>
    </row>
    <row r="10" spans="1:7" ht="32.25" customHeight="1">
      <c r="A10" s="1"/>
      <c r="B10" s="77" t="s">
        <v>67</v>
      </c>
      <c r="C10" s="78"/>
      <c r="D10" s="79"/>
      <c r="E10" s="90">
        <v>398399.46</v>
      </c>
      <c r="F10" s="87"/>
      <c r="G10" s="91"/>
    </row>
    <row r="11" spans="1:7" ht="32.25" customHeight="1">
      <c r="A11" s="1"/>
      <c r="B11" s="77" t="s">
        <v>68</v>
      </c>
      <c r="C11" s="78"/>
      <c r="D11" s="79"/>
      <c r="E11" s="87">
        <v>398886.19</v>
      </c>
      <c r="F11" s="87"/>
      <c r="G11" s="87"/>
    </row>
    <row r="12" spans="1:7">
      <c r="A12" s="1"/>
      <c r="B12" s="77" t="s">
        <v>69</v>
      </c>
      <c r="C12" s="78"/>
      <c r="D12" s="79"/>
      <c r="E12" s="80">
        <v>140543.1</v>
      </c>
      <c r="F12" s="81"/>
      <c r="G12" s="82"/>
    </row>
    <row r="13" spans="1:7">
      <c r="A13" s="1"/>
      <c r="B13" s="77" t="s">
        <v>70</v>
      </c>
      <c r="C13" s="78"/>
      <c r="D13" s="79"/>
      <c r="E13" s="80">
        <v>15750</v>
      </c>
      <c r="F13" s="81"/>
      <c r="G13" s="82"/>
    </row>
    <row r="14" spans="1:7">
      <c r="A14" s="1"/>
      <c r="B14" s="77" t="s">
        <v>71</v>
      </c>
      <c r="C14" s="78"/>
      <c r="D14" s="79"/>
      <c r="E14" s="80">
        <v>23772</v>
      </c>
      <c r="F14" s="81"/>
      <c r="G14" s="82"/>
    </row>
    <row r="15" spans="1:7">
      <c r="A15" s="1"/>
      <c r="B15" s="77" t="s">
        <v>72</v>
      </c>
      <c r="C15" s="78"/>
      <c r="D15" s="79"/>
      <c r="E15" s="80">
        <v>49511.19</v>
      </c>
      <c r="F15" s="81"/>
      <c r="G15" s="82"/>
    </row>
    <row r="16" spans="1:7">
      <c r="A16" s="1"/>
      <c r="B16" s="77" t="s">
        <v>73</v>
      </c>
      <c r="C16" s="78"/>
      <c r="D16" s="79"/>
      <c r="E16" s="80">
        <v>5764.89</v>
      </c>
      <c r="F16" s="81"/>
      <c r="G16" s="82"/>
    </row>
    <row r="17" spans="1:7">
      <c r="A17" s="1"/>
      <c r="B17" s="77"/>
      <c r="C17" s="78"/>
      <c r="D17" s="79"/>
      <c r="E17" s="80"/>
      <c r="F17" s="81"/>
      <c r="G17" s="82"/>
    </row>
    <row r="18" spans="1:7">
      <c r="A18" s="1"/>
      <c r="B18" s="61" t="s">
        <v>8</v>
      </c>
      <c r="C18" s="62"/>
      <c r="D18" s="63"/>
      <c r="E18" s="96">
        <f>SUM(E10:G17)</f>
        <v>1032626.83</v>
      </c>
      <c r="F18" s="96"/>
      <c r="G18" s="96"/>
    </row>
    <row r="19" spans="1:7" ht="42" customHeight="1" thickBot="1">
      <c r="A19" s="1"/>
      <c r="B19" s="65" t="s">
        <v>30</v>
      </c>
      <c r="C19" s="66"/>
      <c r="D19" s="67"/>
      <c r="E19" s="68">
        <f>B5+E5+F5-E18</f>
        <v>-257945.21999999986</v>
      </c>
      <c r="F19" s="69"/>
      <c r="G19" s="70"/>
    </row>
    <row r="20" spans="1:7">
      <c r="A20" s="1"/>
      <c r="B20" s="1"/>
      <c r="C20" s="1"/>
      <c r="D20" s="1"/>
      <c r="E20" s="1"/>
      <c r="F20" s="15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 ht="19.5" hidden="1" thickBot="1">
      <c r="A22" s="1"/>
      <c r="B22" s="43" t="s">
        <v>9</v>
      </c>
      <c r="C22" s="44"/>
      <c r="D22" s="44"/>
      <c r="E22" s="44"/>
      <c r="F22" s="44"/>
      <c r="G22" s="45"/>
    </row>
    <row r="23" spans="1:7" ht="57" hidden="1" thickBot="1">
      <c r="A23" s="1"/>
      <c r="B23" s="35" t="s">
        <v>10</v>
      </c>
      <c r="C23" s="35"/>
      <c r="D23" s="92" t="s">
        <v>11</v>
      </c>
      <c r="E23" s="93"/>
      <c r="F23" s="36"/>
      <c r="G23" s="8" t="s">
        <v>12</v>
      </c>
    </row>
    <row r="24" spans="1:7" ht="19.5" hidden="1" thickBot="1">
      <c r="A24" s="1"/>
      <c r="B24" s="18">
        <v>11416.62</v>
      </c>
      <c r="C24" s="19"/>
      <c r="D24" s="94">
        <f>B24*6.81*12</f>
        <v>932966.18640000001</v>
      </c>
      <c r="E24" s="95"/>
      <c r="F24" s="37"/>
      <c r="G24" s="20"/>
    </row>
    <row r="25" spans="1:7" hidden="1">
      <c r="A25" s="1"/>
      <c r="B25" s="1" t="s">
        <v>0</v>
      </c>
      <c r="C25" s="1"/>
      <c r="D25" s="1"/>
      <c r="E25" s="1"/>
      <c r="F25" s="38"/>
      <c r="G25" s="1"/>
    </row>
    <row r="26" spans="1:7">
      <c r="A26" s="1"/>
      <c r="B26" s="53" t="s">
        <v>20</v>
      </c>
      <c r="C26" s="53"/>
      <c r="D26" s="53"/>
      <c r="E26" s="22"/>
      <c r="F26" s="1"/>
      <c r="G26" s="23"/>
    </row>
    <row r="27" spans="1:7">
      <c r="A27" s="1"/>
      <c r="B27" s="53" t="s">
        <v>22</v>
      </c>
      <c r="C27" s="53"/>
      <c r="D27" s="53"/>
      <c r="E27" s="1"/>
      <c r="F27" s="1"/>
      <c r="G27" s="1" t="s">
        <v>21</v>
      </c>
    </row>
    <row r="29" spans="1:7">
      <c r="E29" s="2" t="s">
        <v>0</v>
      </c>
    </row>
    <row r="32" spans="1:7">
      <c r="E32" s="2" t="s">
        <v>0</v>
      </c>
    </row>
    <row r="33" spans="7:7">
      <c r="G33" s="2" t="s">
        <v>0</v>
      </c>
    </row>
  </sheetData>
  <mergeCells count="30">
    <mergeCell ref="B10:D10"/>
    <mergeCell ref="E10:G10"/>
    <mergeCell ref="B11:D11"/>
    <mergeCell ref="B1:G1"/>
    <mergeCell ref="B3:G3"/>
    <mergeCell ref="B8:G8"/>
    <mergeCell ref="B9:D9"/>
    <mergeCell ref="E9:G9"/>
    <mergeCell ref="E11:G11"/>
    <mergeCell ref="B12:D12"/>
    <mergeCell ref="E12:G12"/>
    <mergeCell ref="B13:D13"/>
    <mergeCell ref="B14:D14"/>
    <mergeCell ref="E14:G14"/>
    <mergeCell ref="E13:G13"/>
    <mergeCell ref="B18:D18"/>
    <mergeCell ref="E18:G18"/>
    <mergeCell ref="E16:G16"/>
    <mergeCell ref="B16:D16"/>
    <mergeCell ref="B15:D15"/>
    <mergeCell ref="E15:G15"/>
    <mergeCell ref="B17:D17"/>
    <mergeCell ref="E17:G17"/>
    <mergeCell ref="B27:D27"/>
    <mergeCell ref="B19:D19"/>
    <mergeCell ref="E19:G19"/>
    <mergeCell ref="B22:G22"/>
    <mergeCell ref="D23:E23"/>
    <mergeCell ref="D24:E24"/>
    <mergeCell ref="B26:D26"/>
  </mergeCells>
  <phoneticPr fontId="7" type="noConversion"/>
  <pageMargins left="0.11811023622047245" right="0.11811023622047245" top="0.15748031496062992" bottom="0.15748031496062992" header="0.31496062992125984" footer="0.31496062992125984"/>
  <pageSetup paperSize="9" scale="9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zoomScaleNormal="100" workbookViewId="0">
      <selection activeCell="G5" sqref="G5"/>
    </sheetView>
  </sheetViews>
  <sheetFormatPr defaultColWidth="29.28515625" defaultRowHeight="18.75"/>
  <cols>
    <col min="1" max="1" width="1.7109375" style="2" customWidth="1"/>
    <col min="2" max="2" width="29.28515625" style="2"/>
    <col min="3" max="3" width="23.42578125" style="2" customWidth="1"/>
    <col min="4" max="4" width="17.28515625" style="2" customWidth="1"/>
    <col min="5" max="5" width="21.5703125" style="2" customWidth="1"/>
    <col min="6" max="6" width="22" style="2" customWidth="1"/>
    <col min="7" max="7" width="23.85546875" style="2" customWidth="1"/>
    <col min="8" max="16384" width="29.28515625" style="2"/>
  </cols>
  <sheetData>
    <row r="1" spans="1:7">
      <c r="A1" s="1" t="s">
        <v>0</v>
      </c>
      <c r="B1" s="42" t="s">
        <v>27</v>
      </c>
      <c r="C1" s="42"/>
      <c r="D1" s="42"/>
      <c r="E1" s="42"/>
      <c r="F1" s="42"/>
      <c r="G1" s="42"/>
    </row>
    <row r="2" spans="1:7" ht="19.5" thickBot="1">
      <c r="A2" s="1"/>
      <c r="B2" s="25"/>
      <c r="C2" s="25"/>
      <c r="D2" s="25"/>
      <c r="E2" s="25"/>
      <c r="F2" s="25"/>
      <c r="G2" s="25"/>
    </row>
    <row r="3" spans="1:7" ht="19.5" thickBot="1">
      <c r="A3" s="3"/>
      <c r="B3" s="43" t="s">
        <v>28</v>
      </c>
      <c r="C3" s="44"/>
      <c r="D3" s="44"/>
      <c r="E3" s="44"/>
      <c r="F3" s="44"/>
      <c r="G3" s="45"/>
    </row>
    <row r="4" spans="1:7" s="9" customFormat="1" ht="75.75" thickBot="1">
      <c r="A4" s="4"/>
      <c r="B4" s="5" t="s">
        <v>1</v>
      </c>
      <c r="C4" s="6" t="s">
        <v>24</v>
      </c>
      <c r="D4" s="31" t="s">
        <v>2</v>
      </c>
      <c r="E4" s="31" t="s">
        <v>3</v>
      </c>
      <c r="F4" s="7" t="s">
        <v>4</v>
      </c>
      <c r="G4" s="32" t="s">
        <v>5</v>
      </c>
    </row>
    <row r="5" spans="1:7" s="9" customFormat="1" ht="19.5" thickBot="1">
      <c r="A5" s="4"/>
      <c r="B5" s="10">
        <v>-48810</v>
      </c>
      <c r="C5" s="11">
        <v>69581.03</v>
      </c>
      <c r="D5" s="12">
        <v>860532.48</v>
      </c>
      <c r="E5" s="13">
        <v>789210.09</v>
      </c>
      <c r="F5" s="28">
        <v>0</v>
      </c>
      <c r="G5" s="40">
        <f>C5+D5-E5</f>
        <v>140903.42000000004</v>
      </c>
    </row>
    <row r="6" spans="1:7">
      <c r="A6" s="1"/>
      <c r="B6" s="1"/>
      <c r="C6" s="1"/>
      <c r="D6" s="15"/>
      <c r="E6" s="34"/>
      <c r="F6" s="17"/>
      <c r="G6" s="15"/>
    </row>
    <row r="7" spans="1:7" ht="19.5" thickBot="1">
      <c r="A7" s="1"/>
      <c r="B7" s="1"/>
      <c r="C7" s="1"/>
      <c r="D7" s="1"/>
      <c r="E7" s="1"/>
      <c r="F7" s="1"/>
      <c r="G7" s="1"/>
    </row>
    <row r="8" spans="1:7" ht="19.5" thickBot="1">
      <c r="A8" s="1"/>
      <c r="B8" s="46" t="s">
        <v>35</v>
      </c>
      <c r="C8" s="47"/>
      <c r="D8" s="47"/>
      <c r="E8" s="47"/>
      <c r="F8" s="47"/>
      <c r="G8" s="48"/>
    </row>
    <row r="9" spans="1:7">
      <c r="A9" s="1"/>
      <c r="B9" s="97" t="s">
        <v>6</v>
      </c>
      <c r="C9" s="98"/>
      <c r="D9" s="99"/>
      <c r="E9" s="100" t="s">
        <v>7</v>
      </c>
      <c r="F9" s="101"/>
      <c r="G9" s="102"/>
    </row>
    <row r="10" spans="1:7">
      <c r="A10" s="1"/>
      <c r="B10" s="106" t="s">
        <v>75</v>
      </c>
      <c r="C10" s="107"/>
      <c r="D10" s="108"/>
      <c r="E10" s="103">
        <v>3990</v>
      </c>
      <c r="F10" s="104"/>
      <c r="G10" s="105"/>
    </row>
    <row r="11" spans="1:7">
      <c r="A11" s="1"/>
      <c r="B11" s="106" t="s">
        <v>78</v>
      </c>
      <c r="C11" s="107"/>
      <c r="D11" s="108"/>
      <c r="E11" s="103">
        <v>13771.18</v>
      </c>
      <c r="F11" s="104"/>
      <c r="G11" s="105"/>
    </row>
    <row r="12" spans="1:7">
      <c r="A12" s="1"/>
      <c r="B12" s="106" t="s">
        <v>76</v>
      </c>
      <c r="C12" s="107"/>
      <c r="D12" s="108"/>
      <c r="E12" s="103">
        <v>23953.17</v>
      </c>
      <c r="F12" s="104"/>
      <c r="G12" s="105"/>
    </row>
    <row r="13" spans="1:7">
      <c r="A13" s="1"/>
      <c r="B13" s="106" t="s">
        <v>77</v>
      </c>
      <c r="C13" s="107"/>
      <c r="D13" s="108"/>
      <c r="E13" s="103">
        <v>72681</v>
      </c>
      <c r="F13" s="104"/>
      <c r="G13" s="105"/>
    </row>
    <row r="14" spans="1:7">
      <c r="A14" s="1"/>
      <c r="B14" s="106" t="s">
        <v>79</v>
      </c>
      <c r="C14" s="107"/>
      <c r="D14" s="108"/>
      <c r="E14" s="103">
        <v>70992.600000000006</v>
      </c>
      <c r="F14" s="104"/>
      <c r="G14" s="105"/>
    </row>
    <row r="15" spans="1:7">
      <c r="A15" s="1"/>
      <c r="B15" s="106" t="s">
        <v>80</v>
      </c>
      <c r="C15" s="107"/>
      <c r="D15" s="108"/>
      <c r="E15" s="103">
        <v>462486.38</v>
      </c>
      <c r="F15" s="104"/>
      <c r="G15" s="105"/>
    </row>
    <row r="16" spans="1:7" ht="32.25" customHeight="1">
      <c r="A16" s="1"/>
      <c r="B16" s="106" t="s">
        <v>81</v>
      </c>
      <c r="C16" s="107"/>
      <c r="D16" s="108"/>
      <c r="E16" s="90">
        <v>36363.089999999997</v>
      </c>
      <c r="F16" s="87"/>
      <c r="G16" s="91"/>
    </row>
    <row r="17" spans="1:7">
      <c r="A17" s="1"/>
      <c r="B17" s="77" t="s">
        <v>74</v>
      </c>
      <c r="C17" s="78"/>
      <c r="D17" s="79"/>
      <c r="E17" s="80">
        <v>31613.15</v>
      </c>
      <c r="F17" s="81"/>
      <c r="G17" s="82"/>
    </row>
    <row r="18" spans="1:7">
      <c r="A18" s="1"/>
      <c r="B18" s="61" t="s">
        <v>8</v>
      </c>
      <c r="C18" s="62"/>
      <c r="D18" s="63"/>
      <c r="E18" s="96">
        <f>SUM(E10:G17)</f>
        <v>715850.57000000007</v>
      </c>
      <c r="F18" s="96"/>
      <c r="G18" s="96"/>
    </row>
    <row r="19" spans="1:7" ht="42" customHeight="1" thickBot="1">
      <c r="A19" s="1"/>
      <c r="B19" s="65" t="s">
        <v>30</v>
      </c>
      <c r="C19" s="66"/>
      <c r="D19" s="67"/>
      <c r="E19" s="68">
        <f>B5+E5+F5-E18</f>
        <v>24549.519999999902</v>
      </c>
      <c r="F19" s="69"/>
      <c r="G19" s="70"/>
    </row>
    <row r="20" spans="1:7">
      <c r="A20" s="1"/>
      <c r="B20" s="1"/>
      <c r="C20" s="1"/>
      <c r="D20" s="1"/>
      <c r="E20" s="1"/>
      <c r="F20" s="15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 ht="19.5" hidden="1" thickBot="1">
      <c r="A22" s="1"/>
      <c r="B22" s="43" t="s">
        <v>9</v>
      </c>
      <c r="C22" s="44"/>
      <c r="D22" s="44"/>
      <c r="E22" s="44"/>
      <c r="F22" s="44"/>
      <c r="G22" s="45"/>
    </row>
    <row r="23" spans="1:7" ht="57" hidden="1" thickBot="1">
      <c r="A23" s="1"/>
      <c r="B23" s="35" t="s">
        <v>10</v>
      </c>
      <c r="C23" s="35"/>
      <c r="D23" s="92" t="s">
        <v>11</v>
      </c>
      <c r="E23" s="93"/>
      <c r="F23" s="36"/>
      <c r="G23" s="8" t="s">
        <v>12</v>
      </c>
    </row>
    <row r="24" spans="1:7" ht="19.5" hidden="1" thickBot="1">
      <c r="A24" s="1"/>
      <c r="B24" s="18">
        <v>11416.62</v>
      </c>
      <c r="C24" s="19"/>
      <c r="D24" s="94">
        <f>B24*6.81*12</f>
        <v>932966.18640000001</v>
      </c>
      <c r="E24" s="95"/>
      <c r="F24" s="37"/>
      <c r="G24" s="20"/>
    </row>
    <row r="25" spans="1:7" hidden="1">
      <c r="A25" s="1"/>
      <c r="B25" s="1" t="s">
        <v>0</v>
      </c>
      <c r="C25" s="1"/>
      <c r="D25" s="1"/>
      <c r="E25" s="1"/>
      <c r="F25" s="38"/>
      <c r="G25" s="1"/>
    </row>
    <row r="26" spans="1:7">
      <c r="A26" s="1"/>
      <c r="B26" s="53" t="s">
        <v>20</v>
      </c>
      <c r="C26" s="53"/>
      <c r="D26" s="53"/>
      <c r="E26" s="22"/>
      <c r="F26" s="1"/>
      <c r="G26" s="23"/>
    </row>
    <row r="27" spans="1:7">
      <c r="A27" s="1"/>
      <c r="B27" s="53" t="s">
        <v>22</v>
      </c>
      <c r="C27" s="53"/>
      <c r="D27" s="53"/>
      <c r="E27" s="1"/>
      <c r="F27" s="1"/>
      <c r="G27" s="1" t="s">
        <v>21</v>
      </c>
    </row>
    <row r="29" spans="1:7">
      <c r="E29" s="2" t="s">
        <v>0</v>
      </c>
    </row>
    <row r="32" spans="1:7">
      <c r="E32" s="2" t="s">
        <v>0</v>
      </c>
    </row>
    <row r="33" spans="7:7">
      <c r="G33" s="2" t="s">
        <v>0</v>
      </c>
    </row>
  </sheetData>
  <mergeCells count="30">
    <mergeCell ref="D24:E24"/>
    <mergeCell ref="B26:D26"/>
    <mergeCell ref="B18:D18"/>
    <mergeCell ref="B17:D17"/>
    <mergeCell ref="B16:D16"/>
    <mergeCell ref="B15:D15"/>
    <mergeCell ref="E17:G17"/>
    <mergeCell ref="E18:G18"/>
    <mergeCell ref="B27:D27"/>
    <mergeCell ref="B19:D19"/>
    <mergeCell ref="E19:G19"/>
    <mergeCell ref="B22:G22"/>
    <mergeCell ref="D23:E23"/>
    <mergeCell ref="B1:G1"/>
    <mergeCell ref="B3:G3"/>
    <mergeCell ref="B8:G8"/>
    <mergeCell ref="B9:D9"/>
    <mergeCell ref="E9:G9"/>
    <mergeCell ref="E14:G14"/>
    <mergeCell ref="B10:D10"/>
    <mergeCell ref="B11:D11"/>
    <mergeCell ref="B12:D12"/>
    <mergeCell ref="E10:G10"/>
    <mergeCell ref="E11:G11"/>
    <mergeCell ref="E12:G12"/>
    <mergeCell ref="E13:G13"/>
    <mergeCell ref="E16:G16"/>
    <mergeCell ref="B13:D13"/>
    <mergeCell ref="B14:D14"/>
    <mergeCell ref="E15:G1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activeCell="I14" sqref="I14"/>
    </sheetView>
  </sheetViews>
  <sheetFormatPr defaultColWidth="29.28515625" defaultRowHeight="18.75"/>
  <cols>
    <col min="1" max="1" width="2.7109375" style="2" customWidth="1"/>
    <col min="2" max="2" width="28" style="2" customWidth="1"/>
    <col min="3" max="3" width="24.28515625" style="2" customWidth="1"/>
    <col min="4" max="4" width="18" style="2" customWidth="1"/>
    <col min="5" max="5" width="22.5703125" style="2" customWidth="1"/>
    <col min="6" max="6" width="21.28515625" style="2" customWidth="1"/>
    <col min="7" max="7" width="24.42578125" style="2" customWidth="1"/>
    <col min="8" max="16384" width="29.28515625" style="2"/>
  </cols>
  <sheetData>
    <row r="1" spans="1:7">
      <c r="A1" s="1" t="s">
        <v>0</v>
      </c>
      <c r="B1" s="42" t="s">
        <v>14</v>
      </c>
      <c r="C1" s="42"/>
      <c r="D1" s="42"/>
      <c r="E1" s="42"/>
      <c r="F1" s="42"/>
      <c r="G1" s="42"/>
    </row>
    <row r="2" spans="1:7" ht="19.5" thickBot="1">
      <c r="A2" s="1"/>
      <c r="B2" s="25"/>
      <c r="C2" s="25"/>
      <c r="D2" s="25"/>
      <c r="E2" s="25"/>
      <c r="F2" s="25"/>
      <c r="G2" s="25"/>
    </row>
    <row r="3" spans="1:7" ht="19.5" thickBot="1">
      <c r="A3" s="3"/>
      <c r="B3" s="43" t="s">
        <v>28</v>
      </c>
      <c r="C3" s="44"/>
      <c r="D3" s="44"/>
      <c r="E3" s="44"/>
      <c r="F3" s="44"/>
      <c r="G3" s="45"/>
    </row>
    <row r="4" spans="1:7" s="9" customFormat="1" ht="57" thickBot="1">
      <c r="A4" s="4"/>
      <c r="B4" s="5" t="s">
        <v>1</v>
      </c>
      <c r="C4" s="5" t="s">
        <v>23</v>
      </c>
      <c r="D4" s="7" t="s">
        <v>2</v>
      </c>
      <c r="E4" s="7" t="s">
        <v>3</v>
      </c>
      <c r="F4" s="7" t="s">
        <v>4</v>
      </c>
      <c r="G4" s="8" t="s">
        <v>5</v>
      </c>
    </row>
    <row r="5" spans="1:7" s="9" customFormat="1" ht="19.5" thickBot="1">
      <c r="A5" s="4"/>
      <c r="B5" s="10">
        <v>-29322.14</v>
      </c>
      <c r="C5" s="11">
        <v>157234.42000000001</v>
      </c>
      <c r="D5" s="12">
        <v>559255.68000000005</v>
      </c>
      <c r="E5" s="13">
        <v>577126.43000000005</v>
      </c>
      <c r="F5" s="28">
        <v>12144.76</v>
      </c>
      <c r="G5" s="14">
        <f>C5+D5-E5</f>
        <v>139363.67000000004</v>
      </c>
    </row>
    <row r="6" spans="1:7">
      <c r="A6" s="1"/>
      <c r="B6" s="1"/>
      <c r="C6" s="1"/>
      <c r="D6" s="15"/>
      <c r="E6" s="16"/>
      <c r="F6" s="17"/>
      <c r="G6" s="15"/>
    </row>
    <row r="7" spans="1:7" ht="19.5" thickBot="1">
      <c r="A7" s="1"/>
      <c r="B7" s="1"/>
      <c r="C7" s="1"/>
      <c r="D7" s="1"/>
      <c r="E7" s="1"/>
      <c r="F7" s="1"/>
      <c r="G7" s="1"/>
    </row>
    <row r="8" spans="1:7" ht="19.5" thickBot="1">
      <c r="A8" s="1"/>
      <c r="B8" s="46" t="s">
        <v>35</v>
      </c>
      <c r="C8" s="47"/>
      <c r="D8" s="47"/>
      <c r="E8" s="47"/>
      <c r="F8" s="47"/>
      <c r="G8" s="48"/>
    </row>
    <row r="9" spans="1:7">
      <c r="A9" s="1"/>
      <c r="B9" s="71" t="s">
        <v>6</v>
      </c>
      <c r="C9" s="72"/>
      <c r="D9" s="73"/>
      <c r="E9" s="74" t="s">
        <v>7</v>
      </c>
      <c r="F9" s="75"/>
      <c r="G9" s="76"/>
    </row>
    <row r="10" spans="1:7" ht="47.25" customHeight="1">
      <c r="A10" s="1"/>
      <c r="B10" s="77" t="s">
        <v>37</v>
      </c>
      <c r="C10" s="78"/>
      <c r="D10" s="86"/>
      <c r="E10" s="83">
        <v>56851.58</v>
      </c>
      <c r="F10" s="84"/>
      <c r="G10" s="85"/>
    </row>
    <row r="11" spans="1:7" ht="39.75" customHeight="1">
      <c r="A11" s="1"/>
      <c r="B11" s="77" t="s">
        <v>36</v>
      </c>
      <c r="C11" s="78"/>
      <c r="D11" s="86"/>
      <c r="E11" s="83">
        <v>102822.39</v>
      </c>
      <c r="F11" s="84"/>
      <c r="G11" s="85"/>
    </row>
    <row r="12" spans="1:7">
      <c r="A12" s="1"/>
      <c r="B12" s="77"/>
      <c r="C12" s="78"/>
      <c r="D12" s="79"/>
      <c r="E12" s="80"/>
      <c r="F12" s="81"/>
      <c r="G12" s="82"/>
    </row>
    <row r="13" spans="1:7">
      <c r="A13" s="1"/>
      <c r="B13" s="61" t="s">
        <v>8</v>
      </c>
      <c r="C13" s="62"/>
      <c r="D13" s="63"/>
      <c r="E13" s="64">
        <f>SUM(E10:G11)</f>
        <v>159673.97</v>
      </c>
      <c r="F13" s="64"/>
      <c r="G13" s="64"/>
    </row>
    <row r="14" spans="1:7" ht="44.25" customHeight="1" thickBot="1">
      <c r="A14" s="1"/>
      <c r="B14" s="65" t="s">
        <v>30</v>
      </c>
      <c r="C14" s="66"/>
      <c r="D14" s="67"/>
      <c r="E14" s="68">
        <f>B5+E5+F5-E13</f>
        <v>400275.08000000007</v>
      </c>
      <c r="F14" s="69"/>
      <c r="G14" s="70"/>
    </row>
    <row r="15" spans="1:7">
      <c r="A15" s="1"/>
      <c r="B15" s="1"/>
      <c r="C15" s="1"/>
      <c r="D15" s="1"/>
      <c r="E15" s="1"/>
      <c r="F15" s="15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 ht="19.5" hidden="1" thickBot="1">
      <c r="A17" s="1"/>
      <c r="B17" s="43" t="s">
        <v>9</v>
      </c>
      <c r="C17" s="44"/>
      <c r="D17" s="44"/>
      <c r="E17" s="44"/>
      <c r="F17" s="44"/>
      <c r="G17" s="45"/>
    </row>
    <row r="18" spans="1:7" ht="57" hidden="1" thickBot="1">
      <c r="A18" s="1"/>
      <c r="B18" s="5" t="s">
        <v>10</v>
      </c>
      <c r="C18" s="5"/>
      <c r="D18" s="57" t="s">
        <v>11</v>
      </c>
      <c r="E18" s="58"/>
      <c r="F18" s="24"/>
      <c r="G18" s="8" t="s">
        <v>12</v>
      </c>
    </row>
    <row r="19" spans="1:7" ht="19.5" hidden="1" thickBot="1">
      <c r="A19" s="1"/>
      <c r="B19" s="18">
        <v>4391.6000000000004</v>
      </c>
      <c r="C19" s="19"/>
      <c r="D19" s="59">
        <f>B19*6.81*12</f>
        <v>358881.55200000003</v>
      </c>
      <c r="E19" s="60"/>
      <c r="F19" s="13"/>
      <c r="G19" s="20"/>
    </row>
    <row r="20" spans="1:7" hidden="1">
      <c r="A20" s="1"/>
      <c r="B20" s="1" t="s">
        <v>0</v>
      </c>
      <c r="C20" s="1"/>
      <c r="D20" s="1"/>
      <c r="E20" s="1"/>
      <c r="F20" s="30"/>
      <c r="G20" s="1"/>
    </row>
    <row r="21" spans="1:7">
      <c r="A21" s="1"/>
      <c r="B21" s="53" t="s">
        <v>20</v>
      </c>
      <c r="C21" s="53"/>
      <c r="D21" s="53"/>
      <c r="E21" s="22"/>
      <c r="F21" s="15"/>
      <c r="G21" s="23"/>
    </row>
    <row r="22" spans="1:7">
      <c r="A22" s="1"/>
      <c r="B22" s="53" t="s">
        <v>22</v>
      </c>
      <c r="C22" s="53"/>
      <c r="D22" s="53"/>
      <c r="E22" s="1"/>
      <c r="F22" s="1"/>
      <c r="G22" s="1" t="s">
        <v>21</v>
      </c>
    </row>
    <row r="24" spans="1:7">
      <c r="E24" s="2" t="s">
        <v>0</v>
      </c>
    </row>
    <row r="27" spans="1:7">
      <c r="E27" s="2" t="s">
        <v>0</v>
      </c>
    </row>
    <row r="28" spans="1:7">
      <c r="G28" s="2" t="s">
        <v>0</v>
      </c>
    </row>
  </sheetData>
  <mergeCells count="20">
    <mergeCell ref="E11:G11"/>
    <mergeCell ref="B1:G1"/>
    <mergeCell ref="B3:G3"/>
    <mergeCell ref="B8:G8"/>
    <mergeCell ref="B9:D9"/>
    <mergeCell ref="E9:G9"/>
    <mergeCell ref="B12:D12"/>
    <mergeCell ref="E12:G12"/>
    <mergeCell ref="E10:G10"/>
    <mergeCell ref="B10:D10"/>
    <mergeCell ref="B11:D11"/>
    <mergeCell ref="B22:D22"/>
    <mergeCell ref="B13:D13"/>
    <mergeCell ref="E13:G13"/>
    <mergeCell ref="B14:D14"/>
    <mergeCell ref="E14:G14"/>
    <mergeCell ref="D18:E18"/>
    <mergeCell ref="B21:D21"/>
    <mergeCell ref="D19:E19"/>
    <mergeCell ref="B17:G17"/>
  </mergeCells>
  <phoneticPr fontId="7" type="noConversion"/>
  <pageMargins left="0" right="0" top="0" bottom="0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1"/>
  <sheetViews>
    <sheetView zoomScaleNormal="100" workbookViewId="0">
      <selection activeCell="H12" sqref="H12"/>
    </sheetView>
  </sheetViews>
  <sheetFormatPr defaultColWidth="29.28515625" defaultRowHeight="18.75"/>
  <cols>
    <col min="1" max="1" width="3.42578125" style="2" customWidth="1"/>
    <col min="2" max="2" width="28" style="2" customWidth="1"/>
    <col min="3" max="3" width="25.5703125" style="2" customWidth="1"/>
    <col min="4" max="4" width="16.140625" style="2" customWidth="1"/>
    <col min="5" max="6" width="22.140625" style="2" customWidth="1"/>
    <col min="7" max="7" width="25.7109375" style="2" customWidth="1"/>
    <col min="8" max="16384" width="29.28515625" style="2"/>
  </cols>
  <sheetData>
    <row r="1" spans="1:7">
      <c r="A1" s="1" t="s">
        <v>0</v>
      </c>
      <c r="B1" s="42" t="s">
        <v>15</v>
      </c>
      <c r="C1" s="42"/>
      <c r="D1" s="42"/>
      <c r="E1" s="42"/>
      <c r="F1" s="42"/>
      <c r="G1" s="42"/>
    </row>
    <row r="2" spans="1:7" ht="19.5" thickBot="1">
      <c r="A2" s="1"/>
      <c r="B2" s="25"/>
      <c r="C2" s="25"/>
      <c r="D2" s="25"/>
      <c r="E2" s="25"/>
      <c r="F2" s="25"/>
      <c r="G2" s="25"/>
    </row>
    <row r="3" spans="1:7" ht="19.5" thickBot="1">
      <c r="A3" s="3"/>
      <c r="B3" s="43" t="s">
        <v>28</v>
      </c>
      <c r="C3" s="44"/>
      <c r="D3" s="44"/>
      <c r="E3" s="44"/>
      <c r="F3" s="44"/>
      <c r="G3" s="45"/>
    </row>
    <row r="4" spans="1:7" s="9" customFormat="1" ht="57" thickBot="1">
      <c r="A4" s="4"/>
      <c r="B4" s="5" t="s">
        <v>1</v>
      </c>
      <c r="C4" s="5" t="s">
        <v>23</v>
      </c>
      <c r="D4" s="7" t="s">
        <v>2</v>
      </c>
      <c r="E4" s="7" t="s">
        <v>3</v>
      </c>
      <c r="F4" s="7" t="s">
        <v>4</v>
      </c>
      <c r="G4" s="8" t="s">
        <v>5</v>
      </c>
    </row>
    <row r="5" spans="1:7" s="9" customFormat="1" ht="19.5" thickBot="1">
      <c r="A5" s="4"/>
      <c r="B5" s="10">
        <v>358344.66</v>
      </c>
      <c r="C5" s="11">
        <v>65061.760000000002</v>
      </c>
      <c r="D5" s="12">
        <v>499075.62</v>
      </c>
      <c r="E5" s="13">
        <v>509443.75</v>
      </c>
      <c r="F5" s="28">
        <v>12644.76</v>
      </c>
      <c r="G5" s="14">
        <f>D5-E5+C5</f>
        <v>54693.63</v>
      </c>
    </row>
    <row r="6" spans="1:7">
      <c r="A6" s="1"/>
      <c r="B6" s="1"/>
      <c r="C6" s="1"/>
      <c r="D6" s="15"/>
      <c r="E6" s="16"/>
      <c r="F6" s="17"/>
      <c r="G6" s="15"/>
    </row>
    <row r="7" spans="1:7" ht="19.5" thickBot="1">
      <c r="A7" s="1"/>
      <c r="B7" s="1"/>
      <c r="C7" s="1"/>
      <c r="D7" s="1"/>
      <c r="E7" s="1"/>
      <c r="F7" s="1"/>
      <c r="G7" s="1"/>
    </row>
    <row r="8" spans="1:7" ht="19.5" thickBot="1">
      <c r="A8" s="1"/>
      <c r="B8" s="46" t="s">
        <v>29</v>
      </c>
      <c r="C8" s="47"/>
      <c r="D8" s="47"/>
      <c r="E8" s="47"/>
      <c r="F8" s="47"/>
      <c r="G8" s="48"/>
    </row>
    <row r="9" spans="1:7">
      <c r="A9" s="1"/>
      <c r="B9" s="49" t="s">
        <v>6</v>
      </c>
      <c r="C9" s="49"/>
      <c r="D9" s="49"/>
      <c r="E9" s="50" t="s">
        <v>7</v>
      </c>
      <c r="F9" s="50"/>
      <c r="G9" s="50"/>
    </row>
    <row r="10" spans="1:7">
      <c r="A10" s="1"/>
      <c r="B10" s="51" t="s">
        <v>38</v>
      </c>
      <c r="C10" s="51"/>
      <c r="D10" s="51"/>
      <c r="E10" s="52">
        <v>118510.09</v>
      </c>
      <c r="F10" s="52"/>
      <c r="G10" s="52"/>
    </row>
    <row r="11" spans="1:7">
      <c r="A11" s="1"/>
      <c r="B11" s="51" t="s">
        <v>39</v>
      </c>
      <c r="C11" s="51"/>
      <c r="D11" s="51"/>
      <c r="E11" s="52">
        <v>10838.58</v>
      </c>
      <c r="F11" s="52"/>
      <c r="G11" s="52"/>
    </row>
    <row r="12" spans="1:7">
      <c r="A12" s="1"/>
      <c r="B12" s="51" t="s">
        <v>41</v>
      </c>
      <c r="C12" s="51"/>
      <c r="D12" s="51"/>
      <c r="E12" s="52">
        <v>43420.47</v>
      </c>
      <c r="F12" s="52"/>
      <c r="G12" s="52"/>
    </row>
    <row r="13" spans="1:7">
      <c r="A13" s="1"/>
      <c r="B13" s="51" t="s">
        <v>42</v>
      </c>
      <c r="C13" s="51"/>
      <c r="D13" s="51"/>
      <c r="E13" s="52">
        <v>12195.09</v>
      </c>
      <c r="F13" s="52"/>
      <c r="G13" s="52"/>
    </row>
    <row r="14" spans="1:7">
      <c r="A14" s="1"/>
      <c r="B14" s="51" t="s">
        <v>43</v>
      </c>
      <c r="C14" s="51"/>
      <c r="D14" s="51"/>
      <c r="E14" s="52">
        <v>162750</v>
      </c>
      <c r="F14" s="52"/>
      <c r="G14" s="52"/>
    </row>
    <row r="15" spans="1:7">
      <c r="A15" s="1"/>
      <c r="B15" s="51" t="s">
        <v>40</v>
      </c>
      <c r="C15" s="51"/>
      <c r="D15" s="51"/>
      <c r="E15" s="52">
        <v>87905.52</v>
      </c>
      <c r="F15" s="52"/>
      <c r="G15" s="52"/>
    </row>
    <row r="16" spans="1:7">
      <c r="A16" s="1"/>
      <c r="B16" s="54" t="s">
        <v>8</v>
      </c>
      <c r="C16" s="54"/>
      <c r="D16" s="54"/>
      <c r="E16" s="54">
        <f>SUM(E10:G15)</f>
        <v>435619.75</v>
      </c>
      <c r="F16" s="54"/>
      <c r="G16" s="54"/>
    </row>
    <row r="17" spans="1:7" ht="37.5" customHeight="1" thickBot="1">
      <c r="A17" s="1"/>
      <c r="B17" s="55" t="s">
        <v>30</v>
      </c>
      <c r="C17" s="55"/>
      <c r="D17" s="55"/>
      <c r="E17" s="56">
        <f>B5+E5+F5-E16</f>
        <v>444813.41999999993</v>
      </c>
      <c r="F17" s="56"/>
      <c r="G17" s="56"/>
    </row>
    <row r="18" spans="1:7">
      <c r="A18" s="1"/>
      <c r="B18" s="1"/>
      <c r="C18" s="1"/>
      <c r="D18" s="1"/>
      <c r="E18" s="1"/>
      <c r="F18" s="15"/>
      <c r="G18" s="1"/>
    </row>
    <row r="19" spans="1:7">
      <c r="A19" s="1"/>
      <c r="B19" s="1"/>
      <c r="C19" s="1"/>
      <c r="D19" s="1"/>
      <c r="E19" s="1"/>
      <c r="F19" s="1"/>
      <c r="G19" s="1"/>
    </row>
    <row r="20" spans="1:7" ht="19.5" hidden="1" thickBot="1">
      <c r="A20" s="1"/>
      <c r="B20" s="43" t="s">
        <v>9</v>
      </c>
      <c r="C20" s="44"/>
      <c r="D20" s="44"/>
      <c r="E20" s="44"/>
      <c r="F20" s="44"/>
      <c r="G20" s="45"/>
    </row>
    <row r="21" spans="1:7" ht="57" hidden="1" thickBot="1">
      <c r="A21" s="1"/>
      <c r="B21" s="5" t="s">
        <v>10</v>
      </c>
      <c r="C21" s="5"/>
      <c r="D21" s="57" t="s">
        <v>11</v>
      </c>
      <c r="E21" s="58"/>
      <c r="F21" s="24"/>
      <c r="G21" s="8" t="s">
        <v>12</v>
      </c>
    </row>
    <row r="22" spans="1:7" ht="19.5" hidden="1" thickBot="1">
      <c r="A22" s="1"/>
      <c r="B22" s="18">
        <v>3871.6</v>
      </c>
      <c r="C22" s="19"/>
      <c r="D22" s="59">
        <f>B22*6.81*12</f>
        <v>316387.152</v>
      </c>
      <c r="E22" s="60"/>
      <c r="F22" s="13"/>
      <c r="G22" s="20"/>
    </row>
    <row r="23" spans="1:7" hidden="1">
      <c r="A23" s="1"/>
      <c r="B23" s="1" t="s">
        <v>0</v>
      </c>
      <c r="C23" s="1"/>
      <c r="D23" s="1"/>
      <c r="E23" s="1"/>
      <c r="F23" s="30"/>
      <c r="G23" s="1"/>
    </row>
    <row r="24" spans="1:7">
      <c r="A24" s="1"/>
      <c r="B24" s="53" t="s">
        <v>20</v>
      </c>
      <c r="C24" s="53"/>
      <c r="D24" s="53"/>
      <c r="E24" s="22"/>
      <c r="F24" s="1"/>
      <c r="G24" s="23"/>
    </row>
    <row r="25" spans="1:7">
      <c r="A25" s="1"/>
      <c r="B25" s="53" t="s">
        <v>22</v>
      </c>
      <c r="C25" s="53"/>
      <c r="D25" s="53"/>
      <c r="E25" s="1"/>
      <c r="F25" s="1"/>
      <c r="G25" s="1" t="s">
        <v>21</v>
      </c>
    </row>
    <row r="27" spans="1:7">
      <c r="E27" s="2" t="s">
        <v>0</v>
      </c>
    </row>
    <row r="30" spans="1:7">
      <c r="E30" s="2" t="s">
        <v>0</v>
      </c>
    </row>
    <row r="31" spans="1:7">
      <c r="G31" s="2" t="s">
        <v>0</v>
      </c>
    </row>
  </sheetData>
  <mergeCells count="26">
    <mergeCell ref="B16:D16"/>
    <mergeCell ref="E16:G16"/>
    <mergeCell ref="B15:D15"/>
    <mergeCell ref="E15:G15"/>
    <mergeCell ref="B25:D25"/>
    <mergeCell ref="B17:D17"/>
    <mergeCell ref="E17:G17"/>
    <mergeCell ref="B20:G20"/>
    <mergeCell ref="D21:E21"/>
    <mergeCell ref="D22:E22"/>
    <mergeCell ref="B24:D24"/>
    <mergeCell ref="B12:D12"/>
    <mergeCell ref="E12:G12"/>
    <mergeCell ref="B14:D14"/>
    <mergeCell ref="E14:G14"/>
    <mergeCell ref="B13:D13"/>
    <mergeCell ref="E13:G13"/>
    <mergeCell ref="B10:D10"/>
    <mergeCell ref="E10:G10"/>
    <mergeCell ref="B11:D11"/>
    <mergeCell ref="B1:G1"/>
    <mergeCell ref="B3:G3"/>
    <mergeCell ref="B8:G8"/>
    <mergeCell ref="B9:D9"/>
    <mergeCell ref="E9:G9"/>
    <mergeCell ref="E11:G11"/>
  </mergeCells>
  <phoneticPr fontId="7" type="noConversion"/>
  <pageMargins left="0" right="0" top="0" bottom="0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"/>
  <sheetViews>
    <sheetView tabSelected="1" zoomScaleNormal="100" workbookViewId="0">
      <selection activeCell="B5" sqref="B5"/>
    </sheetView>
  </sheetViews>
  <sheetFormatPr defaultColWidth="29.28515625" defaultRowHeight="18.75"/>
  <cols>
    <col min="1" max="1" width="2.5703125" style="2" customWidth="1"/>
    <col min="2" max="2" width="29.28515625" style="2"/>
    <col min="3" max="3" width="24.28515625" style="2" customWidth="1"/>
    <col min="4" max="4" width="18.42578125" style="2" customWidth="1"/>
    <col min="5" max="5" width="22.85546875" style="2" customWidth="1"/>
    <col min="6" max="6" width="22.42578125" style="2" customWidth="1"/>
    <col min="7" max="7" width="23.7109375" style="2" customWidth="1"/>
    <col min="8" max="16384" width="29.28515625" style="2"/>
  </cols>
  <sheetData>
    <row r="1" spans="1:7">
      <c r="A1" s="1" t="s">
        <v>0</v>
      </c>
      <c r="B1" s="42" t="s">
        <v>16</v>
      </c>
      <c r="C1" s="42"/>
      <c r="D1" s="42"/>
      <c r="E1" s="42"/>
      <c r="F1" s="42"/>
      <c r="G1" s="42"/>
    </row>
    <row r="2" spans="1:7" ht="19.5" thickBot="1">
      <c r="A2" s="1"/>
      <c r="B2" s="25"/>
      <c r="C2" s="25"/>
      <c r="D2" s="25"/>
      <c r="E2" s="25"/>
      <c r="F2" s="25"/>
      <c r="G2" s="25"/>
    </row>
    <row r="3" spans="1:7" ht="19.5" thickBot="1">
      <c r="A3" s="3"/>
      <c r="B3" s="43" t="s">
        <v>28</v>
      </c>
      <c r="C3" s="44"/>
      <c r="D3" s="44"/>
      <c r="E3" s="44"/>
      <c r="F3" s="44"/>
      <c r="G3" s="45"/>
    </row>
    <row r="4" spans="1:7" s="9" customFormat="1" ht="57" thickBot="1">
      <c r="A4" s="4"/>
      <c r="B4" s="5" t="s">
        <v>1</v>
      </c>
      <c r="C4" s="6" t="s">
        <v>24</v>
      </c>
      <c r="D4" s="7" t="s">
        <v>2</v>
      </c>
      <c r="E4" s="7" t="s">
        <v>3</v>
      </c>
      <c r="F4" s="7" t="s">
        <v>4</v>
      </c>
      <c r="G4" s="8" t="s">
        <v>5</v>
      </c>
    </row>
    <row r="5" spans="1:7" s="9" customFormat="1" ht="19.5" thickBot="1">
      <c r="A5" s="4"/>
      <c r="B5" s="10">
        <f>512959.72</f>
        <v>512959.72</v>
      </c>
      <c r="C5" s="11">
        <v>1172364.54</v>
      </c>
      <c r="D5" s="12">
        <v>2733152.4</v>
      </c>
      <c r="E5" s="13">
        <v>2631201.4900000002</v>
      </c>
      <c r="F5" s="28">
        <v>1980</v>
      </c>
      <c r="G5" s="14">
        <f>C5+D5-E5</f>
        <v>1274315.4499999997</v>
      </c>
    </row>
    <row r="6" spans="1:7">
      <c r="A6" s="1"/>
      <c r="B6" s="1"/>
      <c r="C6" s="1"/>
      <c r="D6" s="15"/>
      <c r="E6" s="16"/>
      <c r="F6" s="17"/>
      <c r="G6" s="15"/>
    </row>
    <row r="7" spans="1:7" ht="19.5" thickBot="1">
      <c r="A7" s="1"/>
      <c r="B7" s="1"/>
      <c r="C7" s="1"/>
      <c r="D7" s="1"/>
      <c r="E7" s="1"/>
      <c r="F7" s="1"/>
      <c r="G7" s="1"/>
    </row>
    <row r="8" spans="1:7" ht="19.5" thickBot="1">
      <c r="A8" s="1"/>
      <c r="B8" s="46" t="s">
        <v>29</v>
      </c>
      <c r="C8" s="47"/>
      <c r="D8" s="47"/>
      <c r="E8" s="47"/>
      <c r="F8" s="47"/>
      <c r="G8" s="48"/>
    </row>
    <row r="9" spans="1:7">
      <c r="A9" s="1"/>
      <c r="B9" s="71" t="s">
        <v>6</v>
      </c>
      <c r="C9" s="72"/>
      <c r="D9" s="73"/>
      <c r="E9" s="74" t="s">
        <v>7</v>
      </c>
      <c r="F9" s="75"/>
      <c r="G9" s="76"/>
    </row>
    <row r="10" spans="1:7">
      <c r="A10" s="1"/>
      <c r="B10" s="77" t="s">
        <v>45</v>
      </c>
      <c r="C10" s="78"/>
      <c r="D10" s="79"/>
      <c r="E10" s="87">
        <v>8785.74</v>
      </c>
      <c r="F10" s="87"/>
      <c r="G10" s="87"/>
    </row>
    <row r="11" spans="1:7">
      <c r="A11" s="1"/>
      <c r="B11" s="77" t="s">
        <v>49</v>
      </c>
      <c r="C11" s="78"/>
      <c r="D11" s="79"/>
      <c r="E11" s="80">
        <v>90181.59</v>
      </c>
      <c r="F11" s="81"/>
      <c r="G11" s="82"/>
    </row>
    <row r="12" spans="1:7">
      <c r="A12" s="1"/>
      <c r="B12" s="77" t="s">
        <v>53</v>
      </c>
      <c r="C12" s="78"/>
      <c r="D12" s="79"/>
      <c r="E12" s="80">
        <f>28912.05*1.05*2</f>
        <v>60715.305</v>
      </c>
      <c r="F12" s="81"/>
      <c r="G12" s="82"/>
    </row>
    <row r="13" spans="1:7">
      <c r="A13" s="1"/>
      <c r="B13" s="77" t="s">
        <v>50</v>
      </c>
      <c r="C13" s="78"/>
      <c r="D13" s="79"/>
      <c r="E13" s="80">
        <v>20796.689999999999</v>
      </c>
      <c r="F13" s="81"/>
      <c r="G13" s="82"/>
    </row>
    <row r="14" spans="1:7">
      <c r="A14" s="1"/>
      <c r="B14" s="77" t="s">
        <v>51</v>
      </c>
      <c r="C14" s="78"/>
      <c r="D14" s="79"/>
      <c r="E14" s="80">
        <f>18469.74*1.05</f>
        <v>19393.227000000003</v>
      </c>
      <c r="F14" s="81"/>
      <c r="G14" s="82"/>
    </row>
    <row r="15" spans="1:7">
      <c r="A15" s="1"/>
      <c r="B15" s="77" t="s">
        <v>44</v>
      </c>
      <c r="C15" s="78"/>
      <c r="D15" s="79"/>
      <c r="E15" s="80">
        <f>1.05*840372.96</f>
        <v>882391.60800000001</v>
      </c>
      <c r="F15" s="81"/>
      <c r="G15" s="82"/>
    </row>
    <row r="16" spans="1:7">
      <c r="A16" s="1"/>
      <c r="B16" s="77" t="s">
        <v>46</v>
      </c>
      <c r="C16" s="78"/>
      <c r="D16" s="79"/>
      <c r="E16" s="80">
        <f>7350+12096</f>
        <v>19446</v>
      </c>
      <c r="F16" s="81"/>
      <c r="G16" s="82"/>
    </row>
    <row r="17" spans="1:8" ht="35.25" customHeight="1">
      <c r="A17" s="1"/>
      <c r="B17" s="77" t="s">
        <v>52</v>
      </c>
      <c r="C17" s="78"/>
      <c r="D17" s="79"/>
      <c r="E17" s="80">
        <v>66689.509999999995</v>
      </c>
      <c r="F17" s="81"/>
      <c r="G17" s="82"/>
    </row>
    <row r="18" spans="1:8">
      <c r="A18" s="1"/>
      <c r="B18" s="77" t="s">
        <v>47</v>
      </c>
      <c r="C18" s="78"/>
      <c r="D18" s="79"/>
      <c r="E18" s="80">
        <v>51109.83</v>
      </c>
      <c r="F18" s="81"/>
      <c r="G18" s="82"/>
    </row>
    <row r="19" spans="1:8">
      <c r="A19" s="1"/>
      <c r="B19" s="77" t="s">
        <v>48</v>
      </c>
      <c r="C19" s="78"/>
      <c r="D19" s="79"/>
      <c r="E19" s="80">
        <v>63619.38</v>
      </c>
      <c r="F19" s="81"/>
      <c r="G19" s="82"/>
    </row>
    <row r="20" spans="1:8">
      <c r="A20" s="1"/>
      <c r="B20" s="61" t="s">
        <v>8</v>
      </c>
      <c r="C20" s="62"/>
      <c r="D20" s="63"/>
      <c r="E20" s="64">
        <f>SUM(E10:G19)</f>
        <v>1283128.8800000001</v>
      </c>
      <c r="F20" s="64"/>
      <c r="G20" s="64"/>
      <c r="H20" s="39"/>
    </row>
    <row r="21" spans="1:8" ht="39" customHeight="1" thickBot="1">
      <c r="A21" s="1"/>
      <c r="B21" s="65" t="s">
        <v>30</v>
      </c>
      <c r="C21" s="66"/>
      <c r="D21" s="67"/>
      <c r="E21" s="68">
        <f>B5+E5+F5-E20</f>
        <v>1863012.3299999998</v>
      </c>
      <c r="F21" s="69"/>
      <c r="G21" s="70"/>
    </row>
    <row r="22" spans="1:8">
      <c r="A22" s="1"/>
      <c r="B22" s="1"/>
      <c r="C22" s="1"/>
      <c r="D22" s="1"/>
      <c r="E22" s="1"/>
      <c r="F22" s="15"/>
      <c r="G22" s="1"/>
    </row>
    <row r="23" spans="1:8">
      <c r="A23" s="1"/>
      <c r="B23" s="1"/>
      <c r="C23" s="1"/>
      <c r="D23" s="1"/>
      <c r="E23" s="1"/>
      <c r="F23" s="15"/>
      <c r="G23" s="1"/>
    </row>
    <row r="24" spans="1:8" ht="19.5" hidden="1" thickBot="1">
      <c r="A24" s="1"/>
      <c r="B24" s="43" t="s">
        <v>9</v>
      </c>
      <c r="C24" s="44"/>
      <c r="D24" s="44"/>
      <c r="E24" s="44"/>
      <c r="F24" s="44"/>
      <c r="G24" s="45"/>
    </row>
    <row r="25" spans="1:8" ht="57" hidden="1" thickBot="1">
      <c r="A25" s="1"/>
      <c r="B25" s="5" t="s">
        <v>10</v>
      </c>
      <c r="C25" s="5"/>
      <c r="D25" s="57" t="s">
        <v>11</v>
      </c>
      <c r="E25" s="58"/>
      <c r="F25" s="24"/>
      <c r="G25" s="8" t="s">
        <v>12</v>
      </c>
    </row>
    <row r="26" spans="1:8" ht="19.5" hidden="1" thickBot="1">
      <c r="A26" s="1"/>
      <c r="B26" s="18">
        <v>20608.2</v>
      </c>
      <c r="C26" s="19"/>
      <c r="D26" s="59">
        <f>B26*6.81*12</f>
        <v>1684102.1040000001</v>
      </c>
      <c r="E26" s="60"/>
      <c r="F26" s="13"/>
      <c r="G26" s="20"/>
    </row>
    <row r="27" spans="1:8" hidden="1">
      <c r="A27" s="1"/>
      <c r="B27" s="1" t="s">
        <v>0</v>
      </c>
      <c r="C27" s="1"/>
      <c r="D27" s="1"/>
      <c r="E27" s="1"/>
      <c r="F27" s="30"/>
      <c r="G27" s="1"/>
    </row>
    <row r="28" spans="1:8">
      <c r="A28" s="1"/>
      <c r="B28" s="53" t="s">
        <v>20</v>
      </c>
      <c r="C28" s="53"/>
      <c r="D28" s="53"/>
      <c r="E28" s="22"/>
      <c r="F28" s="1"/>
      <c r="G28" s="23"/>
    </row>
    <row r="29" spans="1:8">
      <c r="A29" s="1"/>
      <c r="B29" s="53" t="s">
        <v>22</v>
      </c>
      <c r="C29" s="53"/>
      <c r="D29" s="53"/>
      <c r="E29" s="1"/>
      <c r="F29" s="1"/>
      <c r="G29" s="1" t="s">
        <v>21</v>
      </c>
    </row>
    <row r="31" spans="1:8">
      <c r="E31" s="2" t="s">
        <v>0</v>
      </c>
    </row>
    <row r="34" spans="5:7">
      <c r="E34" s="2" t="s">
        <v>0</v>
      </c>
    </row>
    <row r="35" spans="5:7">
      <c r="G35" s="2" t="s">
        <v>0</v>
      </c>
    </row>
  </sheetData>
  <mergeCells count="34">
    <mergeCell ref="B20:D20"/>
    <mergeCell ref="E20:G20"/>
    <mergeCell ref="B16:D16"/>
    <mergeCell ref="E16:G16"/>
    <mergeCell ref="B17:D17"/>
    <mergeCell ref="B18:D18"/>
    <mergeCell ref="E17:G17"/>
    <mergeCell ref="E18:G18"/>
    <mergeCell ref="B19:D19"/>
    <mergeCell ref="E19:G19"/>
    <mergeCell ref="B29:D29"/>
    <mergeCell ref="B21:D21"/>
    <mergeCell ref="E21:G21"/>
    <mergeCell ref="B24:G24"/>
    <mergeCell ref="D25:E25"/>
    <mergeCell ref="D26:E26"/>
    <mergeCell ref="B28:D28"/>
    <mergeCell ref="E15:G15"/>
    <mergeCell ref="B11:D11"/>
    <mergeCell ref="B12:D12"/>
    <mergeCell ref="B10:D10"/>
    <mergeCell ref="E10:G10"/>
    <mergeCell ref="B13:D13"/>
    <mergeCell ref="B14:D14"/>
    <mergeCell ref="B15:D15"/>
    <mergeCell ref="E11:G11"/>
    <mergeCell ref="E12:G12"/>
    <mergeCell ref="E13:G13"/>
    <mergeCell ref="E14:G14"/>
    <mergeCell ref="B1:G1"/>
    <mergeCell ref="B3:G3"/>
    <mergeCell ref="B8:G8"/>
    <mergeCell ref="B9:D9"/>
    <mergeCell ref="E9:G9"/>
  </mergeCells>
  <phoneticPr fontId="7" type="noConversion"/>
  <pageMargins left="0" right="0" top="0" bottom="0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G32"/>
  <sheetViews>
    <sheetView workbookViewId="0">
      <selection activeCell="E16" sqref="E16:G16"/>
    </sheetView>
  </sheetViews>
  <sheetFormatPr defaultColWidth="29.28515625" defaultRowHeight="18.75"/>
  <cols>
    <col min="1" max="1" width="1.7109375" style="2" customWidth="1"/>
    <col min="2" max="2" width="29.28515625" style="2"/>
    <col min="3" max="3" width="24.28515625" style="2" customWidth="1"/>
    <col min="4" max="4" width="18.7109375" style="2" customWidth="1"/>
    <col min="5" max="5" width="22.42578125" style="2" customWidth="1"/>
    <col min="6" max="6" width="23.5703125" style="2" customWidth="1"/>
    <col min="7" max="7" width="23.85546875" style="2" customWidth="1"/>
    <col min="8" max="16384" width="29.28515625" style="2"/>
  </cols>
  <sheetData>
    <row r="1" spans="1:7">
      <c r="A1" s="1" t="s">
        <v>0</v>
      </c>
      <c r="B1" s="42" t="s">
        <v>17</v>
      </c>
      <c r="C1" s="42"/>
      <c r="D1" s="42"/>
      <c r="E1" s="42"/>
      <c r="F1" s="42"/>
      <c r="G1" s="42"/>
    </row>
    <row r="2" spans="1:7" ht="19.5" thickBot="1">
      <c r="A2" s="1"/>
      <c r="B2" s="25"/>
      <c r="C2" s="25"/>
      <c r="D2" s="25"/>
      <c r="E2" s="25"/>
      <c r="F2" s="25"/>
      <c r="G2" s="25"/>
    </row>
    <row r="3" spans="1:7" ht="19.5" thickBot="1">
      <c r="A3" s="3"/>
      <c r="B3" s="43" t="s">
        <v>54</v>
      </c>
      <c r="C3" s="44"/>
      <c r="D3" s="44"/>
      <c r="E3" s="44"/>
      <c r="F3" s="44"/>
      <c r="G3" s="45"/>
    </row>
    <row r="4" spans="1:7" s="9" customFormat="1" ht="57" thickBot="1">
      <c r="A4" s="4"/>
      <c r="B4" s="5" t="s">
        <v>1</v>
      </c>
      <c r="C4" s="6" t="s">
        <v>24</v>
      </c>
      <c r="D4" s="7" t="s">
        <v>2</v>
      </c>
      <c r="E4" s="7" t="s">
        <v>3</v>
      </c>
      <c r="F4" s="7" t="s">
        <v>4</v>
      </c>
      <c r="G4" s="8" t="s">
        <v>5</v>
      </c>
    </row>
    <row r="5" spans="1:7" s="9" customFormat="1" ht="19.5" thickBot="1">
      <c r="A5" s="4"/>
      <c r="B5" s="10">
        <v>467531.35</v>
      </c>
      <c r="C5" s="11">
        <v>263827.73</v>
      </c>
      <c r="D5" s="12">
        <v>1447579.32</v>
      </c>
      <c r="E5" s="13">
        <v>1422420.58</v>
      </c>
      <c r="F5" s="28">
        <v>14546.67</v>
      </c>
      <c r="G5" s="14">
        <f>C5+D5-E5</f>
        <v>288986.46999999997</v>
      </c>
    </row>
    <row r="6" spans="1:7">
      <c r="A6" s="1"/>
      <c r="B6" s="1"/>
      <c r="C6" s="1"/>
      <c r="D6" s="15"/>
      <c r="E6" s="16"/>
      <c r="F6" s="17"/>
      <c r="G6" s="15"/>
    </row>
    <row r="7" spans="1:7" ht="19.5" thickBot="1">
      <c r="A7" s="1"/>
      <c r="B7" s="1"/>
      <c r="C7" s="1"/>
      <c r="D7" s="1"/>
      <c r="E7" s="1"/>
      <c r="F7" s="1"/>
      <c r="G7" s="1"/>
    </row>
    <row r="8" spans="1:7" ht="19.5" thickBot="1">
      <c r="A8" s="1"/>
      <c r="B8" s="46" t="s">
        <v>29</v>
      </c>
      <c r="C8" s="47"/>
      <c r="D8" s="47"/>
      <c r="E8" s="47"/>
      <c r="F8" s="47"/>
      <c r="G8" s="48"/>
    </row>
    <row r="9" spans="1:7">
      <c r="A9" s="1"/>
      <c r="B9" s="71" t="s">
        <v>6</v>
      </c>
      <c r="C9" s="72"/>
      <c r="D9" s="73"/>
      <c r="E9" s="74" t="s">
        <v>7</v>
      </c>
      <c r="F9" s="75"/>
      <c r="G9" s="76"/>
    </row>
    <row r="10" spans="1:7">
      <c r="A10" s="1"/>
      <c r="B10" s="88" t="s">
        <v>55</v>
      </c>
      <c r="C10" s="78"/>
      <c r="D10" s="89"/>
      <c r="E10" s="90">
        <v>461583.13</v>
      </c>
      <c r="F10" s="87"/>
      <c r="G10" s="91"/>
    </row>
    <row r="11" spans="1:7">
      <c r="A11" s="1"/>
      <c r="B11" s="77" t="s">
        <v>56</v>
      </c>
      <c r="C11" s="78"/>
      <c r="D11" s="79"/>
      <c r="E11" s="87">
        <v>1673812.61</v>
      </c>
      <c r="F11" s="87"/>
      <c r="G11" s="87"/>
    </row>
    <row r="12" spans="1:7" ht="37.5" customHeight="1">
      <c r="A12" s="1"/>
      <c r="B12" s="77" t="s">
        <v>57</v>
      </c>
      <c r="C12" s="78"/>
      <c r="D12" s="79"/>
      <c r="E12" s="80">
        <v>32799.72</v>
      </c>
      <c r="F12" s="81"/>
      <c r="G12" s="82"/>
    </row>
    <row r="13" spans="1:7">
      <c r="A13" s="1"/>
      <c r="B13" s="77" t="s">
        <v>58</v>
      </c>
      <c r="C13" s="78"/>
      <c r="D13" s="79"/>
      <c r="E13" s="80">
        <v>8934.9599999999991</v>
      </c>
      <c r="F13" s="81"/>
      <c r="G13" s="82"/>
    </row>
    <row r="14" spans="1:7">
      <c r="A14" s="1"/>
      <c r="B14" s="77" t="s">
        <v>59</v>
      </c>
      <c r="C14" s="78"/>
      <c r="D14" s="79"/>
      <c r="E14" s="80">
        <v>11813.56</v>
      </c>
      <c r="F14" s="81"/>
      <c r="G14" s="82"/>
    </row>
    <row r="15" spans="1:7" ht="18.75" customHeight="1">
      <c r="A15" s="1"/>
      <c r="B15" s="77" t="s">
        <v>60</v>
      </c>
      <c r="C15" s="78"/>
      <c r="D15" s="79"/>
      <c r="E15" s="80">
        <v>40297.11</v>
      </c>
      <c r="F15" s="81"/>
      <c r="G15" s="82"/>
    </row>
    <row r="16" spans="1:7">
      <c r="A16" s="1"/>
      <c r="B16" s="77"/>
      <c r="C16" s="78"/>
      <c r="D16" s="79"/>
      <c r="E16" s="80"/>
      <c r="F16" s="81"/>
      <c r="G16" s="82"/>
    </row>
    <row r="17" spans="1:7">
      <c r="A17" s="1"/>
      <c r="B17" s="61" t="s">
        <v>8</v>
      </c>
      <c r="C17" s="62"/>
      <c r="D17" s="63"/>
      <c r="E17" s="64">
        <f>E10+E11+E12+E13+E14+E15</f>
        <v>2229241.0900000003</v>
      </c>
      <c r="F17" s="64"/>
      <c r="G17" s="64"/>
    </row>
    <row r="18" spans="1:7" ht="42" customHeight="1" thickBot="1">
      <c r="A18" s="1"/>
      <c r="B18" s="65" t="s">
        <v>30</v>
      </c>
      <c r="C18" s="66"/>
      <c r="D18" s="67"/>
      <c r="E18" s="68">
        <f>B5+E5+F5-E17</f>
        <v>-324742.49000000022</v>
      </c>
      <c r="F18" s="69"/>
      <c r="G18" s="70"/>
    </row>
    <row r="19" spans="1:7">
      <c r="A19" s="1"/>
      <c r="B19" s="1"/>
      <c r="C19" s="1"/>
      <c r="D19" s="1"/>
      <c r="E19" s="1"/>
      <c r="F19" s="15"/>
      <c r="G19" s="1"/>
    </row>
    <row r="20" spans="1:7">
      <c r="A20" s="1"/>
      <c r="B20" s="1"/>
      <c r="C20" s="1"/>
      <c r="D20" s="1"/>
      <c r="E20" s="1"/>
      <c r="F20" s="1"/>
      <c r="G20" s="1"/>
    </row>
    <row r="21" spans="1:7" ht="19.5" hidden="1" thickBot="1">
      <c r="A21" s="1"/>
      <c r="B21" s="43" t="s">
        <v>9</v>
      </c>
      <c r="C21" s="44"/>
      <c r="D21" s="44"/>
      <c r="E21" s="44"/>
      <c r="F21" s="44"/>
      <c r="G21" s="45"/>
    </row>
    <row r="22" spans="1:7" ht="57" hidden="1" thickBot="1">
      <c r="A22" s="1"/>
      <c r="B22" s="5" t="s">
        <v>10</v>
      </c>
      <c r="C22" s="5"/>
      <c r="D22" s="57" t="s">
        <v>11</v>
      </c>
      <c r="E22" s="58"/>
      <c r="F22" s="24"/>
      <c r="G22" s="8" t="s">
        <v>12</v>
      </c>
    </row>
    <row r="23" spans="1:7" ht="19.5" hidden="1" thickBot="1">
      <c r="A23" s="1"/>
      <c r="B23" s="18">
        <v>11416.62</v>
      </c>
      <c r="C23" s="19"/>
      <c r="D23" s="59">
        <f>B23*6.81*12</f>
        <v>932966.18640000001</v>
      </c>
      <c r="E23" s="60"/>
      <c r="F23" s="13"/>
      <c r="G23" s="20"/>
    </row>
    <row r="24" spans="1:7" hidden="1">
      <c r="A24" s="1"/>
      <c r="B24" s="1" t="s">
        <v>0</v>
      </c>
      <c r="C24" s="1"/>
      <c r="D24" s="1"/>
      <c r="E24" s="1"/>
      <c r="F24" s="21"/>
      <c r="G24" s="1"/>
    </row>
    <row r="25" spans="1:7">
      <c r="A25" s="1"/>
      <c r="B25" s="53" t="s">
        <v>20</v>
      </c>
      <c r="C25" s="53"/>
      <c r="D25" s="53"/>
      <c r="E25" s="22"/>
      <c r="F25" s="1"/>
      <c r="G25" s="23"/>
    </row>
    <row r="26" spans="1:7">
      <c r="A26" s="1"/>
      <c r="B26" s="53" t="s">
        <v>22</v>
      </c>
      <c r="C26" s="53"/>
      <c r="D26" s="53"/>
      <c r="E26" s="1"/>
      <c r="F26" s="1"/>
      <c r="G26" s="1" t="s">
        <v>21</v>
      </c>
    </row>
    <row r="28" spans="1:7">
      <c r="E28" s="2" t="s">
        <v>0</v>
      </c>
    </row>
    <row r="31" spans="1:7">
      <c r="E31" s="2" t="s">
        <v>0</v>
      </c>
    </row>
    <row r="32" spans="1:7">
      <c r="G32" s="2" t="s">
        <v>0</v>
      </c>
    </row>
  </sheetData>
  <mergeCells count="28">
    <mergeCell ref="B25:D25"/>
    <mergeCell ref="B13:D13"/>
    <mergeCell ref="E13:G13"/>
    <mergeCell ref="B14:D14"/>
    <mergeCell ref="E14:G14"/>
    <mergeCell ref="B26:D26"/>
    <mergeCell ref="B18:D18"/>
    <mergeCell ref="E18:G18"/>
    <mergeCell ref="B21:G21"/>
    <mergeCell ref="D22:E22"/>
    <mergeCell ref="D23:E23"/>
    <mergeCell ref="B16:D16"/>
    <mergeCell ref="E16:G16"/>
    <mergeCell ref="E15:G15"/>
    <mergeCell ref="B17:D17"/>
    <mergeCell ref="E11:G11"/>
    <mergeCell ref="B11:D11"/>
    <mergeCell ref="E17:G17"/>
    <mergeCell ref="B15:D15"/>
    <mergeCell ref="B12:D12"/>
    <mergeCell ref="E12:G12"/>
    <mergeCell ref="B10:D10"/>
    <mergeCell ref="E10:G10"/>
    <mergeCell ref="B1:G1"/>
    <mergeCell ref="B3:G3"/>
    <mergeCell ref="B8:G8"/>
    <mergeCell ref="B9:D9"/>
    <mergeCell ref="E9:G9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H13" sqref="H13"/>
    </sheetView>
  </sheetViews>
  <sheetFormatPr defaultColWidth="29.28515625" defaultRowHeight="18.75"/>
  <cols>
    <col min="1" max="1" width="1.7109375" style="2" customWidth="1"/>
    <col min="2" max="2" width="29.28515625" style="2"/>
    <col min="3" max="3" width="25.140625" style="2" customWidth="1"/>
    <col min="4" max="4" width="19.28515625" style="2" customWidth="1"/>
    <col min="5" max="5" width="21.5703125" style="2" customWidth="1"/>
    <col min="6" max="6" width="21.7109375" style="2" customWidth="1"/>
    <col min="7" max="7" width="24.28515625" style="2" customWidth="1"/>
    <col min="8" max="16384" width="29.28515625" style="2"/>
  </cols>
  <sheetData>
    <row r="1" spans="1:7">
      <c r="A1" s="1" t="s">
        <v>0</v>
      </c>
      <c r="B1" s="42" t="s">
        <v>18</v>
      </c>
      <c r="C1" s="42"/>
      <c r="D1" s="42"/>
      <c r="E1" s="42"/>
      <c r="F1" s="42"/>
      <c r="G1" s="42"/>
    </row>
    <row r="2" spans="1:7" ht="19.5" thickBot="1">
      <c r="A2" s="1"/>
      <c r="B2" s="25"/>
      <c r="C2" s="25"/>
      <c r="D2" s="25"/>
      <c r="E2" s="25"/>
      <c r="F2" s="25"/>
      <c r="G2" s="25"/>
    </row>
    <row r="3" spans="1:7" ht="19.5" thickBot="1">
      <c r="A3" s="3"/>
      <c r="B3" s="43" t="s">
        <v>28</v>
      </c>
      <c r="C3" s="44"/>
      <c r="D3" s="44"/>
      <c r="E3" s="44"/>
      <c r="F3" s="44"/>
      <c r="G3" s="45"/>
    </row>
    <row r="4" spans="1:7" s="9" customFormat="1" ht="57" thickBot="1">
      <c r="A4" s="4"/>
      <c r="B4" s="5" t="s">
        <v>1</v>
      </c>
      <c r="C4" s="6" t="s">
        <v>24</v>
      </c>
      <c r="D4" s="7" t="s">
        <v>2</v>
      </c>
      <c r="E4" s="7" t="s">
        <v>3</v>
      </c>
      <c r="F4" s="7" t="s">
        <v>4</v>
      </c>
      <c r="G4" s="8" t="s">
        <v>5</v>
      </c>
    </row>
    <row r="5" spans="1:7" s="9" customFormat="1" ht="19.5" thickBot="1">
      <c r="A5" s="4"/>
      <c r="B5" s="10">
        <v>157472.92000000001</v>
      </c>
      <c r="C5" s="11">
        <v>413164.34</v>
      </c>
      <c r="D5" s="12">
        <v>1266141.96</v>
      </c>
      <c r="E5" s="13">
        <v>1182762.3999999999</v>
      </c>
      <c r="F5" s="28">
        <v>12026.67</v>
      </c>
      <c r="G5" s="14">
        <f>C5+D5-E5</f>
        <v>496543.90000000014</v>
      </c>
    </row>
    <row r="6" spans="1:7">
      <c r="A6" s="1"/>
      <c r="B6" s="1"/>
      <c r="C6" s="1"/>
      <c r="D6" s="15"/>
      <c r="E6" s="16"/>
      <c r="F6" s="17"/>
      <c r="G6" s="15"/>
    </row>
    <row r="7" spans="1:7" ht="19.5" thickBot="1">
      <c r="A7" s="1"/>
      <c r="B7" s="1"/>
      <c r="C7" s="1"/>
      <c r="D7" s="1"/>
      <c r="E7" s="1"/>
      <c r="F7" s="1"/>
      <c r="G7" s="1"/>
    </row>
    <row r="8" spans="1:7" ht="19.5" thickBot="1">
      <c r="A8" s="1"/>
      <c r="B8" s="46" t="s">
        <v>35</v>
      </c>
      <c r="C8" s="47"/>
      <c r="D8" s="47"/>
      <c r="E8" s="47"/>
      <c r="F8" s="47"/>
      <c r="G8" s="48"/>
    </row>
    <row r="9" spans="1:7">
      <c r="A9" s="1"/>
      <c r="B9" s="71" t="s">
        <v>6</v>
      </c>
      <c r="C9" s="72"/>
      <c r="D9" s="73"/>
      <c r="E9" s="74" t="s">
        <v>7</v>
      </c>
      <c r="F9" s="75"/>
      <c r="G9" s="76"/>
    </row>
    <row r="10" spans="1:7">
      <c r="A10" s="1"/>
      <c r="B10" s="88" t="s">
        <v>61</v>
      </c>
      <c r="C10" s="78"/>
      <c r="D10" s="89"/>
      <c r="E10" s="90">
        <v>921182.67</v>
      </c>
      <c r="F10" s="87"/>
      <c r="G10" s="91"/>
    </row>
    <row r="11" spans="1:7">
      <c r="A11" s="1"/>
      <c r="B11" s="77" t="s">
        <v>62</v>
      </c>
      <c r="C11" s="78"/>
      <c r="D11" s="79"/>
      <c r="E11" s="87">
        <v>28459.4</v>
      </c>
      <c r="F11" s="87"/>
      <c r="G11" s="87"/>
    </row>
    <row r="12" spans="1:7">
      <c r="A12" s="1"/>
      <c r="B12" s="61" t="s">
        <v>8</v>
      </c>
      <c r="C12" s="62"/>
      <c r="D12" s="63"/>
      <c r="E12" s="64">
        <f>SUM(E10:E11)</f>
        <v>949642.07000000007</v>
      </c>
      <c r="F12" s="64"/>
      <c r="G12" s="64"/>
    </row>
    <row r="13" spans="1:7" ht="42.75" customHeight="1" thickBot="1">
      <c r="A13" s="1"/>
      <c r="B13" s="65" t="s">
        <v>30</v>
      </c>
      <c r="C13" s="66"/>
      <c r="D13" s="67"/>
      <c r="E13" s="68">
        <f>B5+E5+F5-E12</f>
        <v>402619.91999999969</v>
      </c>
      <c r="F13" s="69"/>
      <c r="G13" s="70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 ht="19.5" hidden="1" thickBot="1">
      <c r="A16" s="1"/>
      <c r="B16" s="43" t="s">
        <v>9</v>
      </c>
      <c r="C16" s="44"/>
      <c r="D16" s="44"/>
      <c r="E16" s="44"/>
      <c r="F16" s="44"/>
      <c r="G16" s="45"/>
    </row>
    <row r="17" spans="1:7" ht="57" hidden="1" thickBot="1">
      <c r="A17" s="1"/>
      <c r="B17" s="5" t="s">
        <v>10</v>
      </c>
      <c r="C17" s="5"/>
      <c r="D17" s="57" t="s">
        <v>11</v>
      </c>
      <c r="E17" s="58"/>
      <c r="F17" s="24"/>
      <c r="G17" s="8" t="s">
        <v>12</v>
      </c>
    </row>
    <row r="18" spans="1:7" ht="19.5" hidden="1" thickBot="1">
      <c r="A18" s="1"/>
      <c r="B18" s="18">
        <v>9914.57</v>
      </c>
      <c r="C18" s="19"/>
      <c r="D18" s="59">
        <f>B18*6.81*12</f>
        <v>810218.66039999994</v>
      </c>
      <c r="E18" s="60"/>
      <c r="F18" s="13"/>
      <c r="G18" s="20"/>
    </row>
    <row r="19" spans="1:7" hidden="1">
      <c r="A19" s="1"/>
      <c r="B19" s="1" t="s">
        <v>0</v>
      </c>
      <c r="C19" s="1"/>
      <c r="D19" s="1"/>
      <c r="E19" s="1"/>
      <c r="F19" s="30"/>
      <c r="G19" s="1"/>
    </row>
    <row r="20" spans="1:7">
      <c r="A20" s="1"/>
      <c r="B20" s="53" t="s">
        <v>20</v>
      </c>
      <c r="C20" s="53"/>
      <c r="D20" s="53"/>
      <c r="E20" s="22"/>
      <c r="F20" s="1"/>
      <c r="G20" s="23"/>
    </row>
    <row r="21" spans="1:7">
      <c r="A21" s="1"/>
      <c r="B21" s="53" t="s">
        <v>22</v>
      </c>
      <c r="C21" s="53"/>
      <c r="D21" s="53"/>
      <c r="E21" s="1"/>
      <c r="F21" s="1"/>
      <c r="G21" s="1" t="s">
        <v>21</v>
      </c>
    </row>
    <row r="23" spans="1:7">
      <c r="E23" s="2" t="s">
        <v>0</v>
      </c>
    </row>
    <row r="26" spans="1:7">
      <c r="E26" s="2" t="s">
        <v>0</v>
      </c>
    </row>
    <row r="27" spans="1:7">
      <c r="G27" s="2" t="s">
        <v>0</v>
      </c>
    </row>
  </sheetData>
  <mergeCells count="18">
    <mergeCell ref="D18:E18"/>
    <mergeCell ref="B20:D20"/>
    <mergeCell ref="B12:D12"/>
    <mergeCell ref="B10:D10"/>
    <mergeCell ref="E10:G10"/>
    <mergeCell ref="B11:D11"/>
    <mergeCell ref="E12:G12"/>
    <mergeCell ref="E11:G11"/>
    <mergeCell ref="B1:G1"/>
    <mergeCell ref="B3:G3"/>
    <mergeCell ref="B8:G8"/>
    <mergeCell ref="B9:D9"/>
    <mergeCell ref="E9:G9"/>
    <mergeCell ref="B21:D21"/>
    <mergeCell ref="B13:D13"/>
    <mergeCell ref="E13:G13"/>
    <mergeCell ref="B16:G16"/>
    <mergeCell ref="D17:E17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activeCell="F24" sqref="F24"/>
    </sheetView>
  </sheetViews>
  <sheetFormatPr defaultColWidth="29.28515625" defaultRowHeight="18.75"/>
  <cols>
    <col min="1" max="1" width="2.7109375" style="2" customWidth="1"/>
    <col min="2" max="2" width="29.28515625" style="2"/>
    <col min="3" max="3" width="25.28515625" style="2" customWidth="1"/>
    <col min="4" max="4" width="18.85546875" style="2" customWidth="1"/>
    <col min="5" max="5" width="23.28515625" style="2" customWidth="1"/>
    <col min="6" max="6" width="20.85546875" style="2" customWidth="1"/>
    <col min="7" max="7" width="23" style="2" customWidth="1"/>
    <col min="8" max="16384" width="29.28515625" style="2"/>
  </cols>
  <sheetData>
    <row r="1" spans="1:7">
      <c r="A1" s="1" t="s">
        <v>0</v>
      </c>
      <c r="B1" s="42" t="s">
        <v>19</v>
      </c>
      <c r="C1" s="42"/>
      <c r="D1" s="42"/>
      <c r="E1" s="42"/>
      <c r="F1" s="42"/>
      <c r="G1" s="42"/>
    </row>
    <row r="2" spans="1:7" ht="19.5" thickBot="1">
      <c r="A2" s="1"/>
      <c r="B2" s="25"/>
      <c r="C2" s="25"/>
      <c r="D2" s="25"/>
      <c r="E2" s="25"/>
      <c r="F2" s="25"/>
      <c r="G2" s="25"/>
    </row>
    <row r="3" spans="1:7" ht="19.5" thickBot="1">
      <c r="A3" s="3"/>
      <c r="B3" s="43" t="s">
        <v>28</v>
      </c>
      <c r="C3" s="47"/>
      <c r="D3" s="44"/>
      <c r="E3" s="44"/>
      <c r="F3" s="44"/>
      <c r="G3" s="45"/>
    </row>
    <row r="4" spans="1:7" s="9" customFormat="1" ht="75.75" thickBot="1">
      <c r="A4" s="4"/>
      <c r="B4" s="5" t="s">
        <v>1</v>
      </c>
      <c r="C4" s="6" t="s">
        <v>24</v>
      </c>
      <c r="D4" s="24" t="s">
        <v>2</v>
      </c>
      <c r="E4" s="7" t="s">
        <v>3</v>
      </c>
      <c r="F4" s="7" t="s">
        <v>4</v>
      </c>
      <c r="G4" s="8" t="s">
        <v>5</v>
      </c>
    </row>
    <row r="5" spans="1:7" s="9" customFormat="1" ht="19.5" thickBot="1">
      <c r="A5" s="4"/>
      <c r="B5" s="10">
        <v>-209317.93</v>
      </c>
      <c r="C5" s="11">
        <v>55457.69</v>
      </c>
      <c r="D5" s="12">
        <v>362466.12</v>
      </c>
      <c r="E5" s="13">
        <v>358641.28</v>
      </c>
      <c r="F5" s="28">
        <v>3306.67</v>
      </c>
      <c r="G5" s="14">
        <f>C5+D5-E5</f>
        <v>59282.52999999997</v>
      </c>
    </row>
    <row r="6" spans="1:7">
      <c r="A6" s="1"/>
      <c r="B6" s="1"/>
      <c r="C6" s="1"/>
      <c r="D6" s="15"/>
      <c r="E6" s="16"/>
      <c r="F6" s="17"/>
      <c r="G6" s="15"/>
    </row>
    <row r="7" spans="1:7" ht="19.5" thickBot="1">
      <c r="A7" s="1"/>
      <c r="B7" s="1"/>
      <c r="C7" s="1"/>
      <c r="D7" s="1"/>
      <c r="E7" s="1"/>
      <c r="F7" s="1"/>
      <c r="G7" s="1"/>
    </row>
    <row r="8" spans="1:7" ht="19.5" thickBot="1">
      <c r="A8" s="1"/>
      <c r="B8" s="46" t="s">
        <v>29</v>
      </c>
      <c r="C8" s="47"/>
      <c r="D8" s="47"/>
      <c r="E8" s="47"/>
      <c r="F8" s="47"/>
      <c r="G8" s="48"/>
    </row>
    <row r="9" spans="1:7">
      <c r="A9" s="1"/>
      <c r="B9" s="71" t="s">
        <v>6</v>
      </c>
      <c r="C9" s="72"/>
      <c r="D9" s="73"/>
      <c r="E9" s="74" t="s">
        <v>7</v>
      </c>
      <c r="F9" s="75"/>
      <c r="G9" s="76"/>
    </row>
    <row r="10" spans="1:7">
      <c r="A10" s="1"/>
      <c r="B10" s="77" t="s">
        <v>63</v>
      </c>
      <c r="C10" s="78"/>
      <c r="D10" s="79"/>
      <c r="E10" s="80">
        <v>21001.05</v>
      </c>
      <c r="F10" s="81"/>
      <c r="G10" s="82"/>
    </row>
    <row r="11" spans="1:7">
      <c r="A11" s="1"/>
      <c r="B11" s="77"/>
      <c r="C11" s="78"/>
      <c r="D11" s="79"/>
      <c r="E11" s="80"/>
      <c r="F11" s="81"/>
      <c r="G11" s="82"/>
    </row>
    <row r="12" spans="1:7">
      <c r="A12" s="1"/>
      <c r="B12" s="77"/>
      <c r="C12" s="78"/>
      <c r="D12" s="79"/>
      <c r="E12" s="80"/>
      <c r="F12" s="81"/>
      <c r="G12" s="82"/>
    </row>
    <row r="13" spans="1:7">
      <c r="A13" s="1"/>
      <c r="B13" s="61" t="s">
        <v>8</v>
      </c>
      <c r="C13" s="62"/>
      <c r="D13" s="63"/>
      <c r="E13" s="64">
        <f>SUM(E10:E12)</f>
        <v>21001.05</v>
      </c>
      <c r="F13" s="64"/>
      <c r="G13" s="64"/>
    </row>
    <row r="14" spans="1:7" ht="36.75" customHeight="1" thickBot="1">
      <c r="A14" s="1"/>
      <c r="B14" s="65" t="s">
        <v>30</v>
      </c>
      <c r="C14" s="66"/>
      <c r="D14" s="67"/>
      <c r="E14" s="68">
        <f>B5+E5+F5-E13</f>
        <v>131628.97000000006</v>
      </c>
      <c r="F14" s="69"/>
      <c r="G14" s="70"/>
    </row>
    <row r="15" spans="1:7">
      <c r="A15" s="1"/>
      <c r="B15" s="1"/>
      <c r="C15" s="1"/>
      <c r="D15" s="1"/>
      <c r="E15" s="1"/>
      <c r="F15" s="15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 ht="19.5" hidden="1" thickBot="1">
      <c r="A17" s="1"/>
      <c r="B17" s="43" t="s">
        <v>9</v>
      </c>
      <c r="C17" s="44"/>
      <c r="D17" s="44"/>
      <c r="E17" s="44"/>
      <c r="F17" s="44"/>
      <c r="G17" s="45"/>
    </row>
    <row r="18" spans="1:7" ht="57" hidden="1" thickBot="1">
      <c r="A18" s="1"/>
      <c r="B18" s="5" t="s">
        <v>10</v>
      </c>
      <c r="C18" s="5"/>
      <c r="D18" s="57" t="s">
        <v>11</v>
      </c>
      <c r="E18" s="58"/>
      <c r="F18" s="24"/>
      <c r="G18" s="8" t="s">
        <v>12</v>
      </c>
    </row>
    <row r="19" spans="1:7" ht="19.5" hidden="1" thickBot="1">
      <c r="A19" s="1"/>
      <c r="B19" s="18">
        <v>3509</v>
      </c>
      <c r="C19" s="19"/>
      <c r="D19" s="59">
        <f>B19*6.81*12</f>
        <v>286755.48</v>
      </c>
      <c r="E19" s="60"/>
      <c r="F19" s="13"/>
      <c r="G19" s="20"/>
    </row>
    <row r="20" spans="1:7" hidden="1">
      <c r="A20" s="1"/>
      <c r="B20" s="1" t="s">
        <v>0</v>
      </c>
      <c r="C20" s="1"/>
      <c r="D20" s="1"/>
      <c r="E20" s="1"/>
      <c r="F20" s="21"/>
      <c r="G20" s="1"/>
    </row>
    <row r="21" spans="1:7">
      <c r="A21" s="1"/>
      <c r="B21" s="53" t="s">
        <v>20</v>
      </c>
      <c r="C21" s="53"/>
      <c r="D21" s="53"/>
      <c r="E21" s="22"/>
      <c r="F21" s="1"/>
      <c r="G21" s="23"/>
    </row>
    <row r="22" spans="1:7">
      <c r="A22" s="1"/>
      <c r="B22" s="53" t="s">
        <v>22</v>
      </c>
      <c r="C22" s="53"/>
      <c r="D22" s="53"/>
      <c r="E22" s="1"/>
      <c r="F22" s="1"/>
      <c r="G22" s="1" t="s">
        <v>21</v>
      </c>
    </row>
    <row r="24" spans="1:7">
      <c r="E24" s="2" t="s">
        <v>0</v>
      </c>
    </row>
    <row r="27" spans="1:7">
      <c r="E27" s="2" t="s">
        <v>0</v>
      </c>
    </row>
    <row r="28" spans="1:7">
      <c r="G28" s="2" t="s">
        <v>0</v>
      </c>
    </row>
  </sheetData>
  <mergeCells count="20">
    <mergeCell ref="B13:D13"/>
    <mergeCell ref="E13:G13"/>
    <mergeCell ref="B11:D11"/>
    <mergeCell ref="B12:D12"/>
    <mergeCell ref="E11:G11"/>
    <mergeCell ref="E12:G12"/>
    <mergeCell ref="B1:G1"/>
    <mergeCell ref="B3:G3"/>
    <mergeCell ref="B8:G8"/>
    <mergeCell ref="B9:D9"/>
    <mergeCell ref="E9:G9"/>
    <mergeCell ref="B10:D10"/>
    <mergeCell ref="E10:G10"/>
    <mergeCell ref="B22:D22"/>
    <mergeCell ref="B14:D14"/>
    <mergeCell ref="E14:G14"/>
    <mergeCell ref="B17:G17"/>
    <mergeCell ref="D18:E18"/>
    <mergeCell ref="D19:E19"/>
    <mergeCell ref="B21:D21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8"/>
  <sheetViews>
    <sheetView view="pageBreakPreview" zoomScale="60" zoomScaleNormal="100" workbookViewId="0">
      <selection activeCell="F16" sqref="F16"/>
    </sheetView>
  </sheetViews>
  <sheetFormatPr defaultColWidth="29.28515625" defaultRowHeight="18.75"/>
  <cols>
    <col min="1" max="1" width="2.28515625" style="2" customWidth="1"/>
    <col min="2" max="2" width="29.28515625" style="2"/>
    <col min="3" max="3" width="25.5703125" style="2" customWidth="1"/>
    <col min="4" max="4" width="17.7109375" style="2" customWidth="1"/>
    <col min="5" max="5" width="22.28515625" style="2" customWidth="1"/>
    <col min="6" max="6" width="54.85546875" style="2" customWidth="1"/>
    <col min="7" max="7" width="25.140625" style="2" customWidth="1"/>
    <col min="8" max="16384" width="29.28515625" style="2"/>
  </cols>
  <sheetData>
    <row r="1" spans="1:7">
      <c r="A1" s="1" t="s">
        <v>0</v>
      </c>
      <c r="B1" s="42" t="s">
        <v>25</v>
      </c>
      <c r="C1" s="42"/>
      <c r="D1" s="42"/>
      <c r="E1" s="42"/>
      <c r="F1" s="42"/>
      <c r="G1" s="42"/>
    </row>
    <row r="2" spans="1:7" ht="19.5" thickBot="1">
      <c r="A2" s="1"/>
      <c r="B2" s="25"/>
      <c r="C2" s="25"/>
      <c r="D2" s="25"/>
      <c r="E2" s="25"/>
      <c r="F2" s="25"/>
      <c r="G2" s="25"/>
    </row>
    <row r="3" spans="1:7" ht="19.5" thickBot="1">
      <c r="A3" s="3"/>
      <c r="B3" s="43" t="s">
        <v>28</v>
      </c>
      <c r="C3" s="44"/>
      <c r="D3" s="44"/>
      <c r="E3" s="44"/>
      <c r="F3" s="44"/>
      <c r="G3" s="45"/>
    </row>
    <row r="4" spans="1:7" s="9" customFormat="1" ht="57" thickBot="1">
      <c r="A4" s="4"/>
      <c r="B4" s="5" t="s">
        <v>1</v>
      </c>
      <c r="C4" s="6" t="s">
        <v>24</v>
      </c>
      <c r="D4" s="7" t="s">
        <v>2</v>
      </c>
      <c r="E4" s="7" t="s">
        <v>3</v>
      </c>
      <c r="F4" s="7" t="s">
        <v>4</v>
      </c>
      <c r="G4" s="8" t="s">
        <v>5</v>
      </c>
    </row>
    <row r="5" spans="1:7" s="9" customFormat="1" ht="19.5" thickBot="1">
      <c r="A5" s="4"/>
      <c r="B5" s="10">
        <v>26212.14</v>
      </c>
      <c r="C5" s="11">
        <v>58589.83</v>
      </c>
      <c r="D5" s="12">
        <v>348784.74</v>
      </c>
      <c r="E5" s="13">
        <v>346143.16</v>
      </c>
      <c r="F5" s="41">
        <v>5305.04</v>
      </c>
      <c r="G5" s="14">
        <f>D5-E5+C5</f>
        <v>61231.410000000018</v>
      </c>
    </row>
    <row r="6" spans="1:7">
      <c r="A6" s="1"/>
      <c r="B6" s="1"/>
      <c r="C6" s="1"/>
      <c r="D6" s="15"/>
      <c r="E6" s="16"/>
      <c r="F6" s="17"/>
      <c r="G6" s="15"/>
    </row>
    <row r="7" spans="1:7" ht="19.5" thickBot="1">
      <c r="A7" s="1"/>
      <c r="B7" s="1"/>
      <c r="C7" s="1"/>
      <c r="D7" s="1"/>
      <c r="E7" s="1"/>
      <c r="F7" s="1"/>
      <c r="G7" s="1"/>
    </row>
    <row r="8" spans="1:7" ht="19.5" thickBot="1">
      <c r="A8" s="1"/>
      <c r="B8" s="46" t="s">
        <v>29</v>
      </c>
      <c r="C8" s="47"/>
      <c r="D8" s="47"/>
      <c r="E8" s="47"/>
      <c r="F8" s="47"/>
      <c r="G8" s="48"/>
    </row>
    <row r="9" spans="1:7">
      <c r="A9" s="1"/>
      <c r="B9" s="71" t="s">
        <v>6</v>
      </c>
      <c r="C9" s="72"/>
      <c r="D9" s="73"/>
      <c r="E9" s="74" t="s">
        <v>7</v>
      </c>
      <c r="F9" s="75"/>
      <c r="G9" s="76"/>
    </row>
    <row r="10" spans="1:7">
      <c r="A10" s="1"/>
      <c r="B10" s="88" t="s">
        <v>64</v>
      </c>
      <c r="C10" s="78"/>
      <c r="D10" s="89"/>
      <c r="E10" s="90">
        <v>19955.11</v>
      </c>
      <c r="F10" s="87"/>
      <c r="G10" s="91"/>
    </row>
    <row r="11" spans="1:7" ht="37.5">
      <c r="A11" s="1"/>
      <c r="B11" s="27"/>
      <c r="C11" s="26" t="s">
        <v>66</v>
      </c>
      <c r="D11" s="26"/>
      <c r="E11" s="81">
        <v>7350.01</v>
      </c>
      <c r="F11" s="81"/>
      <c r="G11" s="81"/>
    </row>
    <row r="12" spans="1:7">
      <c r="A12" s="1"/>
      <c r="B12" s="77" t="s">
        <v>65</v>
      </c>
      <c r="C12" s="78"/>
      <c r="D12" s="79"/>
      <c r="E12" s="87">
        <f>133467.69*1.05</f>
        <v>140141.07450000002</v>
      </c>
      <c r="F12" s="87"/>
      <c r="G12" s="87"/>
    </row>
    <row r="13" spans="1:7">
      <c r="A13" s="1"/>
      <c r="B13" s="61" t="s">
        <v>8</v>
      </c>
      <c r="C13" s="62"/>
      <c r="D13" s="63"/>
      <c r="E13" s="64">
        <f>E10+E12+E11</f>
        <v>167446.19450000004</v>
      </c>
      <c r="F13" s="64"/>
      <c r="G13" s="64"/>
    </row>
    <row r="14" spans="1:7" ht="36.75" customHeight="1" thickBot="1">
      <c r="A14" s="1"/>
      <c r="B14" s="65" t="s">
        <v>30</v>
      </c>
      <c r="C14" s="66"/>
      <c r="D14" s="67"/>
      <c r="E14" s="68">
        <f>B5+E5+F5-E13</f>
        <v>210214.14549999993</v>
      </c>
      <c r="F14" s="69"/>
      <c r="G14" s="70"/>
    </row>
    <row r="15" spans="1:7">
      <c r="A15" s="1"/>
      <c r="B15" s="1"/>
      <c r="C15" s="1"/>
      <c r="D15" s="1"/>
      <c r="E15" s="1"/>
      <c r="F15" s="15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 ht="19.5" hidden="1" thickBot="1">
      <c r="A17" s="1"/>
      <c r="B17" s="43" t="s">
        <v>9</v>
      </c>
      <c r="C17" s="44"/>
      <c r="D17" s="44"/>
      <c r="E17" s="44"/>
      <c r="F17" s="44"/>
      <c r="G17" s="45"/>
    </row>
    <row r="18" spans="1:7" ht="57" hidden="1" thickBot="1">
      <c r="A18" s="1"/>
      <c r="B18" s="5" t="s">
        <v>10</v>
      </c>
      <c r="C18" s="5"/>
      <c r="D18" s="57" t="s">
        <v>11</v>
      </c>
      <c r="E18" s="58"/>
      <c r="F18" s="24"/>
      <c r="G18" s="8" t="s">
        <v>12</v>
      </c>
    </row>
    <row r="19" spans="1:7" ht="19.5" hidden="1" thickBot="1">
      <c r="A19" s="1"/>
      <c r="B19" s="18">
        <v>3509</v>
      </c>
      <c r="C19" s="19"/>
      <c r="D19" s="59">
        <f>B19*6.81*12</f>
        <v>286755.48</v>
      </c>
      <c r="E19" s="60"/>
      <c r="F19" s="13"/>
      <c r="G19" s="20"/>
    </row>
    <row r="20" spans="1:7" hidden="1">
      <c r="A20" s="1"/>
      <c r="B20" s="1" t="s">
        <v>0</v>
      </c>
      <c r="C20" s="1"/>
      <c r="D20" s="1"/>
      <c r="E20" s="1"/>
      <c r="F20" s="21"/>
      <c r="G20" s="1"/>
    </row>
    <row r="21" spans="1:7">
      <c r="A21" s="1"/>
      <c r="B21" s="53" t="s">
        <v>20</v>
      </c>
      <c r="C21" s="53"/>
      <c r="D21" s="53"/>
      <c r="E21" s="22"/>
      <c r="F21" s="1"/>
      <c r="G21" s="23"/>
    </row>
    <row r="22" spans="1:7">
      <c r="A22" s="1"/>
      <c r="B22" s="53" t="s">
        <v>22</v>
      </c>
      <c r="C22" s="53"/>
      <c r="D22" s="53"/>
      <c r="E22" s="1"/>
      <c r="F22" s="1"/>
      <c r="G22" s="1" t="s">
        <v>21</v>
      </c>
    </row>
    <row r="24" spans="1:7">
      <c r="E24" s="2" t="s">
        <v>0</v>
      </c>
    </row>
    <row r="27" spans="1:7">
      <c r="E27" s="2" t="s">
        <v>0</v>
      </c>
    </row>
    <row r="28" spans="1:7">
      <c r="G28" s="2" t="s">
        <v>0</v>
      </c>
    </row>
  </sheetData>
  <mergeCells count="19">
    <mergeCell ref="B12:D12"/>
    <mergeCell ref="E12:G12"/>
    <mergeCell ref="E11:G11"/>
    <mergeCell ref="B1:G1"/>
    <mergeCell ref="B3:G3"/>
    <mergeCell ref="B8:G8"/>
    <mergeCell ref="B9:D9"/>
    <mergeCell ref="E9:G9"/>
    <mergeCell ref="B10:D10"/>
    <mergeCell ref="E10:G10"/>
    <mergeCell ref="B22:D22"/>
    <mergeCell ref="B13:D13"/>
    <mergeCell ref="E13:G13"/>
    <mergeCell ref="B14:D14"/>
    <mergeCell ref="E14:G14"/>
    <mergeCell ref="B17:G17"/>
    <mergeCell ref="D18:E18"/>
    <mergeCell ref="B21:D21"/>
    <mergeCell ref="D19:E19"/>
  </mergeCells>
  <phoneticPr fontId="7" type="noConversion"/>
  <pageMargins left="0" right="0" top="0.74803149606299213" bottom="0.74803149606299213" header="0.31496062992125984" footer="0.31496062992125984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E13" sqref="E13:G13"/>
    </sheetView>
  </sheetViews>
  <sheetFormatPr defaultColWidth="29.28515625" defaultRowHeight="18.75"/>
  <cols>
    <col min="1" max="1" width="2.28515625" style="2" customWidth="1"/>
    <col min="2" max="2" width="29.28515625" style="2"/>
    <col min="3" max="3" width="25.5703125" style="2" customWidth="1"/>
    <col min="4" max="4" width="17.7109375" style="2" customWidth="1"/>
    <col min="5" max="5" width="22.28515625" style="2" customWidth="1"/>
    <col min="6" max="6" width="25.7109375" style="2" customWidth="1"/>
    <col min="7" max="7" width="25.140625" style="2" customWidth="1"/>
    <col min="8" max="16384" width="29.28515625" style="2"/>
  </cols>
  <sheetData>
    <row r="1" spans="1:7">
      <c r="A1" s="1" t="s">
        <v>0</v>
      </c>
      <c r="B1" s="42" t="s">
        <v>82</v>
      </c>
      <c r="C1" s="42"/>
      <c r="D1" s="42"/>
      <c r="E1" s="42"/>
      <c r="F1" s="42"/>
      <c r="G1" s="42"/>
    </row>
    <row r="2" spans="1:7" ht="19.5" thickBot="1">
      <c r="A2" s="1"/>
      <c r="B2" s="25"/>
      <c r="C2" s="25"/>
      <c r="D2" s="25"/>
      <c r="E2" s="25"/>
      <c r="F2" s="25"/>
      <c r="G2" s="25"/>
    </row>
    <row r="3" spans="1:7" ht="19.5" thickBot="1">
      <c r="A3" s="3"/>
      <c r="B3" s="43" t="s">
        <v>83</v>
      </c>
      <c r="C3" s="44"/>
      <c r="D3" s="44"/>
      <c r="E3" s="44"/>
      <c r="F3" s="44"/>
      <c r="G3" s="45"/>
    </row>
    <row r="4" spans="1:7" s="9" customFormat="1" ht="57" thickBot="1">
      <c r="A4" s="4"/>
      <c r="B4" s="5" t="s">
        <v>1</v>
      </c>
      <c r="C4" s="6" t="s">
        <v>24</v>
      </c>
      <c r="D4" s="7" t="s">
        <v>2</v>
      </c>
      <c r="E4" s="7" t="s">
        <v>3</v>
      </c>
      <c r="F4" s="7" t="s">
        <v>4</v>
      </c>
      <c r="G4" s="8" t="s">
        <v>5</v>
      </c>
    </row>
    <row r="5" spans="1:7" s="9" customFormat="1" ht="19.5" thickBot="1">
      <c r="A5" s="4"/>
      <c r="B5" s="10"/>
      <c r="C5" s="11"/>
      <c r="D5" s="12">
        <v>300160.12</v>
      </c>
      <c r="E5" s="13">
        <v>209666.59</v>
      </c>
      <c r="F5" s="28">
        <v>480</v>
      </c>
      <c r="G5" s="14">
        <f>D5-E5+C5</f>
        <v>90493.53</v>
      </c>
    </row>
    <row r="6" spans="1:7">
      <c r="A6" s="1"/>
      <c r="B6" s="1"/>
      <c r="C6" s="1"/>
      <c r="D6" s="15"/>
      <c r="E6" s="16"/>
      <c r="F6" s="17"/>
      <c r="G6" s="15"/>
    </row>
    <row r="7" spans="1:7" ht="19.5" thickBot="1">
      <c r="A7" s="1"/>
      <c r="B7" s="1"/>
      <c r="C7" s="1"/>
      <c r="D7" s="1"/>
      <c r="E7" s="1"/>
      <c r="F7" s="1"/>
      <c r="G7" s="1"/>
    </row>
    <row r="8" spans="1:7" ht="19.5" thickBot="1">
      <c r="A8" s="1"/>
      <c r="B8" s="46" t="s">
        <v>29</v>
      </c>
      <c r="C8" s="47"/>
      <c r="D8" s="47"/>
      <c r="E8" s="47"/>
      <c r="F8" s="47"/>
      <c r="G8" s="48"/>
    </row>
    <row r="9" spans="1:7">
      <c r="A9" s="1"/>
      <c r="B9" s="71" t="s">
        <v>6</v>
      </c>
      <c r="C9" s="72"/>
      <c r="D9" s="73"/>
      <c r="E9" s="74" t="s">
        <v>7</v>
      </c>
      <c r="F9" s="75"/>
      <c r="G9" s="76"/>
    </row>
    <row r="10" spans="1:7">
      <c r="A10" s="1"/>
      <c r="B10" s="88" t="s">
        <v>84</v>
      </c>
      <c r="C10" s="78"/>
      <c r="D10" s="89"/>
      <c r="E10" s="90">
        <v>18981.060000000001</v>
      </c>
      <c r="F10" s="87"/>
      <c r="G10" s="91"/>
    </row>
    <row r="11" spans="1:7" ht="37.5">
      <c r="A11" s="1"/>
      <c r="B11" s="27"/>
      <c r="C11" s="26" t="s">
        <v>85</v>
      </c>
      <c r="D11" s="26"/>
      <c r="E11" s="81">
        <v>7350</v>
      </c>
      <c r="F11" s="81"/>
      <c r="G11" s="81"/>
    </row>
    <row r="12" spans="1:7">
      <c r="A12" s="1"/>
      <c r="B12" s="61" t="s">
        <v>8</v>
      </c>
      <c r="C12" s="62"/>
      <c r="D12" s="63"/>
      <c r="E12" s="64">
        <f>E10+E11</f>
        <v>26331.06</v>
      </c>
      <c r="F12" s="64"/>
      <c r="G12" s="64"/>
    </row>
    <row r="13" spans="1:7" ht="36.75" customHeight="1" thickBot="1">
      <c r="A13" s="1"/>
      <c r="B13" s="65" t="s">
        <v>30</v>
      </c>
      <c r="C13" s="66"/>
      <c r="D13" s="67"/>
      <c r="E13" s="68">
        <f>B5+E5+F5-E12</f>
        <v>183815.53</v>
      </c>
      <c r="F13" s="69"/>
      <c r="G13" s="70"/>
    </row>
    <row r="14" spans="1:7">
      <c r="A14" s="1"/>
      <c r="B14" s="1"/>
      <c r="C14" s="1"/>
      <c r="D14" s="1"/>
      <c r="E14" s="1"/>
      <c r="F14" s="15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 ht="19.5" hidden="1" thickBot="1">
      <c r="A16" s="1"/>
      <c r="B16" s="43" t="s">
        <v>9</v>
      </c>
      <c r="C16" s="44"/>
      <c r="D16" s="44"/>
      <c r="E16" s="44"/>
      <c r="F16" s="44"/>
      <c r="G16" s="45"/>
    </row>
    <row r="17" spans="1:7" ht="57" hidden="1" thickBot="1">
      <c r="A17" s="1"/>
      <c r="B17" s="5" t="s">
        <v>10</v>
      </c>
      <c r="C17" s="5"/>
      <c r="D17" s="57" t="s">
        <v>11</v>
      </c>
      <c r="E17" s="58"/>
      <c r="F17" s="24"/>
      <c r="G17" s="8" t="s">
        <v>12</v>
      </c>
    </row>
    <row r="18" spans="1:7" ht="19.5" hidden="1" thickBot="1">
      <c r="A18" s="1"/>
      <c r="B18" s="18">
        <v>3509</v>
      </c>
      <c r="C18" s="19"/>
      <c r="D18" s="59">
        <f>B18*6.81*12</f>
        <v>286755.48</v>
      </c>
      <c r="E18" s="60"/>
      <c r="F18" s="13"/>
      <c r="G18" s="20"/>
    </row>
    <row r="19" spans="1:7" hidden="1">
      <c r="A19" s="1"/>
      <c r="B19" s="1" t="s">
        <v>0</v>
      </c>
      <c r="C19" s="1"/>
      <c r="D19" s="1"/>
      <c r="E19" s="1"/>
      <c r="F19" s="21"/>
      <c r="G19" s="1"/>
    </row>
    <row r="20" spans="1:7">
      <c r="A20" s="1"/>
      <c r="B20" s="53" t="s">
        <v>20</v>
      </c>
      <c r="C20" s="53"/>
      <c r="D20" s="53"/>
      <c r="E20" s="22"/>
      <c r="F20" s="1"/>
      <c r="G20" s="23"/>
    </row>
    <row r="21" spans="1:7">
      <c r="A21" s="1"/>
      <c r="B21" s="53" t="s">
        <v>22</v>
      </c>
      <c r="C21" s="53"/>
      <c r="D21" s="53"/>
      <c r="E21" s="1"/>
      <c r="F21" s="1"/>
      <c r="G21" s="1" t="s">
        <v>21</v>
      </c>
    </row>
    <row r="23" spans="1:7">
      <c r="E23" s="2" t="s">
        <v>0</v>
      </c>
    </row>
    <row r="26" spans="1:7">
      <c r="E26" s="2" t="s">
        <v>0</v>
      </c>
    </row>
    <row r="27" spans="1:7">
      <c r="G27" s="2" t="s">
        <v>0</v>
      </c>
    </row>
  </sheetData>
  <mergeCells count="17">
    <mergeCell ref="E11:G11"/>
    <mergeCell ref="B12:D12"/>
    <mergeCell ref="E12:G12"/>
    <mergeCell ref="B13:D13"/>
    <mergeCell ref="E13:G13"/>
    <mergeCell ref="B21:D21"/>
    <mergeCell ref="B16:G16"/>
    <mergeCell ref="D17:E17"/>
    <mergeCell ref="D18:E18"/>
    <mergeCell ref="B20:D20"/>
    <mergeCell ref="B10:D10"/>
    <mergeCell ref="E10:G10"/>
    <mergeCell ref="B1:G1"/>
    <mergeCell ref="B3:G3"/>
    <mergeCell ref="B8:G8"/>
    <mergeCell ref="B9:D9"/>
    <mergeCell ref="E9:G9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Чел 23</vt:lpstr>
      <vt:lpstr>Чел 14</vt:lpstr>
      <vt:lpstr>Ерош 74</vt:lpstr>
      <vt:lpstr>Молод 225</vt:lpstr>
      <vt:lpstr>НСад 22</vt:lpstr>
      <vt:lpstr>НСАд 27</vt:lpstr>
      <vt:lpstr>Рев 52</vt:lpstr>
      <vt:lpstr>Н.Панова,66</vt:lpstr>
      <vt:lpstr>Первомайская 27 А</vt:lpstr>
      <vt:lpstr>Нсад19</vt:lpstr>
      <vt:lpstr>Невская 7</vt:lpstr>
      <vt:lpstr>'Молод 225'!Область_печати</vt:lpstr>
      <vt:lpstr>'Чел 23'!Область_печати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wvikulya1968@mail.ru</dc:creator>
  <cp:lastModifiedBy>Malova_NV</cp:lastModifiedBy>
  <cp:lastPrinted>2026-02-05T11:13:52Z</cp:lastPrinted>
  <dcterms:created xsi:type="dcterms:W3CDTF">2020-12-10T07:46:11Z</dcterms:created>
  <dcterms:modified xsi:type="dcterms:W3CDTF">2026-02-12T11:27:33Z</dcterms:modified>
</cp:coreProperties>
</file>